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O:\BLP Projects\Sample Forms\Project Initiation\"/>
    </mc:Choice>
  </mc:AlternateContent>
  <xr:revisionPtr revIDLastSave="0" documentId="13_ncr:1_{FC1AEB96-97C6-4DA9-88A5-31B2446B2EFE}" xr6:coauthVersionLast="47" xr6:coauthVersionMax="47" xr10:uidLastSave="{00000000-0000-0000-0000-000000000000}"/>
  <bookViews>
    <workbookView xWindow="28692" yWindow="-108" windowWidth="19416" windowHeight="11496" xr2:uid="{DFF59935-682D-4BD7-8DDB-613FB57F7D85}"/>
  </bookViews>
  <sheets>
    <sheet name="HOME" sheetId="1" r:id="rId1"/>
    <sheet name="RupisA-14mo" sheetId="12" r:id="rId2"/>
    <sheet name="RupisB-19mo" sheetId="13" r:id="rId3"/>
    <sheet name="RupisC-22mo" sheetId="1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46" i="14" l="1"/>
  <c r="B45" i="14"/>
  <c r="B44" i="14"/>
  <c r="B43" i="14"/>
  <c r="B46" i="13"/>
  <c r="B45" i="13"/>
  <c r="B44" i="13"/>
  <c r="B43" i="13"/>
  <c r="B44" i="12" l="1"/>
  <c r="B43" i="12"/>
  <c r="B42" i="12"/>
  <c r="B41" i="12"/>
  <c r="F13" i="14"/>
  <c r="F13" i="13"/>
  <c r="F13" i="12"/>
  <c r="G31" i="12" l="1"/>
  <c r="G36" i="12"/>
  <c r="G38" i="14"/>
  <c r="G39" i="14"/>
  <c r="G37" i="12"/>
  <c r="G39" i="13" l="1"/>
  <c r="G38" i="13" l="1"/>
  <c r="G38" i="12" l="1"/>
  <c r="F7" i="13" l="1"/>
  <c r="F7" i="14" l="1"/>
  <c r="G42" i="14" l="1"/>
  <c r="F11" i="14"/>
  <c r="F9" i="14"/>
  <c r="F5" i="14"/>
  <c r="G42" i="13"/>
  <c r="F11" i="13"/>
  <c r="F9" i="13"/>
  <c r="F5" i="13"/>
  <c r="G34" i="12"/>
  <c r="F11" i="12"/>
  <c r="F9" i="12"/>
  <c r="F7" i="12"/>
  <c r="F5" i="12"/>
  <c r="G30" i="12" l="1"/>
  <c r="G29" i="14"/>
  <c r="G35" i="12"/>
  <c r="G36" i="14"/>
  <c r="G33" i="12"/>
  <c r="G37" i="14"/>
  <c r="G27" i="12"/>
  <c r="G37" i="13"/>
  <c r="G27" i="14"/>
  <c r="G28" i="12"/>
  <c r="G29" i="12"/>
  <c r="G39" i="12"/>
  <c r="G28" i="14"/>
  <c r="G30" i="13"/>
  <c r="G29" i="13"/>
  <c r="G32" i="12"/>
  <c r="G40" i="12"/>
  <c r="G31" i="13"/>
  <c r="G32" i="13"/>
  <c r="G30" i="14"/>
  <c r="G36" i="13"/>
  <c r="G31" i="14"/>
  <c r="G32" i="14"/>
  <c r="G33" i="14"/>
  <c r="G34" i="14"/>
  <c r="G41" i="14"/>
  <c r="G40" i="14"/>
  <c r="G35" i="14"/>
  <c r="G33" i="13"/>
  <c r="G34" i="13"/>
  <c r="G40" i="13"/>
  <c r="G27" i="13"/>
  <c r="G41" i="13"/>
  <c r="G28" i="13"/>
  <c r="G35" i="13"/>
</calcChain>
</file>

<file path=xl/sharedStrings.xml><?xml version="1.0" encoding="utf-8"?>
<sst xmlns="http://schemas.openxmlformats.org/spreadsheetml/2006/main" count="133" uniqueCount="60">
  <si>
    <t>County Name</t>
  </si>
  <si>
    <t>City Name</t>
  </si>
  <si>
    <t>Project Number</t>
  </si>
  <si>
    <t>Letting Date</t>
  </si>
  <si>
    <t>Project Information</t>
  </si>
  <si>
    <t>DATA INPUT HOME</t>
  </si>
  <si>
    <t>KDOT Project Number:</t>
  </si>
  <si>
    <t>Kansas Department of Transportation</t>
  </si>
  <si>
    <t>PROJECT SCHEDULE</t>
  </si>
  <si>
    <t>Bureau of Local Projects  (785) 296-3861</t>
  </si>
  <si>
    <t>Prepared for:</t>
  </si>
  <si>
    <t>Date Prepared:</t>
  </si>
  <si>
    <t>Current Tentative Letting Date:</t>
  </si>
  <si>
    <t>Program:</t>
  </si>
  <si>
    <t>NOTICE</t>
  </si>
  <si>
    <t>The following dates are furnished as a guide to aid in maintaining this</t>
  </si>
  <si>
    <t>letting date has been tentatively set and the amount of funds and/or the</t>
  </si>
  <si>
    <t>obligation authority available could cause the schedule to be revised.</t>
  </si>
  <si>
    <t>If the letting date is revised or the completion of the items fluctuate</t>
  </si>
  <si>
    <t>project on a schedule which will insure the letting date indicated. The</t>
  </si>
  <si>
    <t>significantly from the established dates listed, this schedule will be</t>
  </si>
  <si>
    <t>revised to indicate the new tentative letting date and project schedule.</t>
  </si>
  <si>
    <t>without a current detailed estimate.</t>
  </si>
  <si>
    <t>Plans forwarded to BLP will not be processed</t>
  </si>
  <si>
    <t>ITEMS TO BE COMPLETED</t>
  </si>
  <si>
    <t>Consultant Design Contract to be Executed by</t>
  </si>
  <si>
    <t>Pre-Design Field Check</t>
  </si>
  <si>
    <t>Field Check Completed</t>
  </si>
  <si>
    <t>Office/ Final Check Plans &amp; Estimate to BLP</t>
  </si>
  <si>
    <t>Office/ Final Check Plans Completed</t>
  </si>
  <si>
    <t>Begin CE Agreement</t>
  </si>
  <si>
    <t>R/W Clearances (1306 Form) to BLP</t>
  </si>
  <si>
    <t>Utility Form (1304 Form) to BLP</t>
  </si>
  <si>
    <t>CE Agreement Executed</t>
  </si>
  <si>
    <t>Advertise</t>
  </si>
  <si>
    <t>DEADLINE COMPLETION DATE</t>
  </si>
  <si>
    <t>Months      to       Letting</t>
  </si>
  <si>
    <t>Rupis-A</t>
  </si>
  <si>
    <r>
      <t xml:space="preserve">DATE COMPLETED         </t>
    </r>
    <r>
      <rPr>
        <b/>
        <sz val="8"/>
        <color theme="1"/>
        <rFont val="Calibri"/>
        <family val="2"/>
        <scheme val="minor"/>
      </rPr>
      <t>-For Your Use Only-</t>
    </r>
  </si>
  <si>
    <t>Office Check Plans &amp; Estimate to BLP</t>
  </si>
  <si>
    <t>Office Check Plans Completed</t>
  </si>
  <si>
    <t>Final Check Plans &amp; Estimate to BLP</t>
  </si>
  <si>
    <t>Final Check Complete</t>
  </si>
  <si>
    <t>DEADLINE        COMPLETION      DATE</t>
  </si>
  <si>
    <t>Rupis-B</t>
  </si>
  <si>
    <t>Status of Permits (1307 Form) &amp; Required Permits to BLP</t>
  </si>
  <si>
    <t>PS&amp;E Plans to BLP</t>
  </si>
  <si>
    <t>PS&amp;E Plans Completed</t>
  </si>
  <si>
    <t>Final Letting Plans to BLP</t>
  </si>
  <si>
    <t>Funding Program</t>
  </si>
  <si>
    <t>Consultant</t>
  </si>
  <si>
    <t>NOTE 1:</t>
  </si>
  <si>
    <t>NOTE 2:</t>
  </si>
  <si>
    <t>cc:</t>
  </si>
  <si>
    <t>Rupis-C</t>
  </si>
  <si>
    <t>JOHNSON</t>
  </si>
  <si>
    <t>OLATHE</t>
  </si>
  <si>
    <t>46 N-0748-01</t>
  </si>
  <si>
    <t>CMAQ</t>
  </si>
  <si>
    <t>PAYNE-BROCKWAY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</si>
</sst>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[$-409]mmmm\ d\,\ yyyy;@"/>
    <numFmt numFmtId="165" formatCode="0.0"/>
  </numFmts>
  <fonts count="20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Helv"/>
    </font>
    <font>
      <b/>
      <i/>
      <sz val="18"/>
      <name val="Tms Rmn"/>
    </font>
    <font>
      <b/>
      <sz val="14"/>
      <name val="Tms Rmn"/>
    </font>
    <font>
      <b/>
      <sz val="10"/>
      <name val="Tms Rmn"/>
    </font>
    <font>
      <b/>
      <sz val="12"/>
      <color theme="1"/>
      <name val="Calibri"/>
      <family val="2"/>
      <scheme val="minor"/>
    </font>
    <font>
      <b/>
      <sz val="10"/>
      <name val="Helv"/>
    </font>
    <font>
      <b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C00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8" fillId="0" borderId="0"/>
    <xf numFmtId="0" fontId="8" fillId="0" borderId="0"/>
  </cellStyleXfs>
  <cellXfs count="12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2" fillId="0" borderId="1" xfId="0" applyFont="1" applyBorder="1"/>
    <xf numFmtId="0" fontId="1" fillId="2" borderId="5" xfId="0" applyFont="1" applyFill="1" applyBorder="1"/>
    <xf numFmtId="0" fontId="2" fillId="2" borderId="7" xfId="0" applyFont="1" applyFill="1" applyBorder="1"/>
    <xf numFmtId="0" fontId="2" fillId="0" borderId="4" xfId="0" applyFont="1" applyBorder="1"/>
    <xf numFmtId="0" fontId="0" fillId="2" borderId="2" xfId="0" applyFill="1" applyBorder="1"/>
    <xf numFmtId="0" fontId="0" fillId="2" borderId="3" xfId="0" applyFill="1" applyBorder="1"/>
    <xf numFmtId="14" fontId="1" fillId="0" borderId="4" xfId="0" applyNumberFormat="1" applyFont="1" applyBorder="1" applyAlignment="1">
      <alignment horizontal="right"/>
    </xf>
    <xf numFmtId="0" fontId="1" fillId="0" borderId="1" xfId="0" applyFont="1" applyBorder="1" applyAlignment="1">
      <alignment horizontal="right"/>
    </xf>
    <xf numFmtId="0" fontId="2" fillId="2" borderId="0" xfId="0" applyFont="1" applyFill="1"/>
    <xf numFmtId="0" fontId="2" fillId="0" borderId="1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13" fillId="0" borderId="0" xfId="1" applyFont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0" fillId="3" borderId="11" xfId="0" applyFill="1" applyBorder="1"/>
    <xf numFmtId="0" fontId="0" fillId="3" borderId="0" xfId="0" applyFill="1"/>
    <xf numFmtId="0" fontId="0" fillId="3" borderId="12" xfId="0" applyFill="1" applyBorder="1"/>
    <xf numFmtId="0" fontId="16" fillId="3" borderId="12" xfId="0" applyFont="1" applyFill="1" applyBorder="1"/>
    <xf numFmtId="0" fontId="14" fillId="3" borderId="12" xfId="1" applyFont="1" applyFill="1" applyBorder="1"/>
    <xf numFmtId="0" fontId="14" fillId="3" borderId="12" xfId="1" applyFont="1" applyFill="1" applyBorder="1" applyAlignment="1">
      <alignment vertical="top"/>
    </xf>
    <xf numFmtId="0" fontId="15" fillId="3" borderId="12" xfId="1" applyFont="1" applyFill="1" applyBorder="1"/>
    <xf numFmtId="0" fontId="0" fillId="3" borderId="3" xfId="0" applyFill="1" applyBorder="1"/>
    <xf numFmtId="165" fontId="4" fillId="0" borderId="37" xfId="2" applyNumberFormat="1" applyFont="1" applyBorder="1" applyAlignment="1">
      <alignment horizontal="center" vertical="center"/>
    </xf>
    <xf numFmtId="164" fontId="1" fillId="0" borderId="33" xfId="0" applyNumberFormat="1" applyFont="1" applyBorder="1" applyAlignment="1">
      <alignment horizontal="center"/>
    </xf>
    <xf numFmtId="165" fontId="4" fillId="0" borderId="38" xfId="2" applyNumberFormat="1" applyFont="1" applyBorder="1" applyAlignment="1">
      <alignment horizontal="center" vertical="center"/>
    </xf>
    <xf numFmtId="164" fontId="1" fillId="0" borderId="34" xfId="0" applyNumberFormat="1" applyFont="1" applyBorder="1" applyAlignment="1">
      <alignment horizontal="center"/>
    </xf>
    <xf numFmtId="165" fontId="4" fillId="0" borderId="34" xfId="2" applyNumberFormat="1" applyFont="1" applyBorder="1" applyAlignment="1">
      <alignment horizontal="center" vertical="center"/>
    </xf>
    <xf numFmtId="165" fontId="4" fillId="0" borderId="35" xfId="2" applyNumberFormat="1" applyFont="1" applyBorder="1" applyAlignment="1">
      <alignment horizontal="center" vertical="center"/>
    </xf>
    <xf numFmtId="164" fontId="1" fillId="0" borderId="35" xfId="0" applyNumberFormat="1" applyFont="1" applyBorder="1" applyAlignment="1">
      <alignment horizontal="center"/>
    </xf>
    <xf numFmtId="164" fontId="7" fillId="3" borderId="0" xfId="0" applyNumberFormat="1" applyFont="1" applyFill="1"/>
    <xf numFmtId="0" fontId="7" fillId="3" borderId="0" xfId="0" applyFont="1" applyFill="1"/>
    <xf numFmtId="0" fontId="12" fillId="0" borderId="15" xfId="0" applyFont="1" applyBorder="1" applyAlignment="1">
      <alignment horizontal="center" vertical="center" wrapText="1"/>
    </xf>
    <xf numFmtId="0" fontId="19" fillId="3" borderId="12" xfId="0" applyFont="1" applyFill="1" applyBorder="1" applyAlignment="1">
      <alignment horizontal="center"/>
    </xf>
    <xf numFmtId="0" fontId="7" fillId="0" borderId="15" xfId="0" applyFont="1" applyBorder="1" applyAlignment="1">
      <alignment horizontal="center" vertical="center" wrapText="1"/>
    </xf>
    <xf numFmtId="0" fontId="0" fillId="3" borderId="8" xfId="0" applyFill="1" applyBorder="1"/>
    <xf numFmtId="0" fontId="0" fillId="3" borderId="9" xfId="0" applyFill="1" applyBorder="1"/>
    <xf numFmtId="0" fontId="0" fillId="3" borderId="10" xfId="0" applyFill="1" applyBorder="1"/>
    <xf numFmtId="14" fontId="19" fillId="3" borderId="12" xfId="0" applyNumberFormat="1" applyFont="1" applyFill="1" applyBorder="1" applyAlignment="1">
      <alignment horizontal="center"/>
    </xf>
    <xf numFmtId="0" fontId="7" fillId="0" borderId="47" xfId="0" applyFont="1" applyBorder="1" applyAlignment="1">
      <alignment horizontal="center" vertical="center" wrapText="1"/>
    </xf>
    <xf numFmtId="0" fontId="18" fillId="0" borderId="33" xfId="0" applyFont="1" applyBorder="1"/>
    <xf numFmtId="0" fontId="18" fillId="0" borderId="34" xfId="0" applyFont="1" applyBorder="1"/>
    <xf numFmtId="0" fontId="18" fillId="3" borderId="0" xfId="0" applyFont="1" applyFill="1"/>
    <xf numFmtId="0" fontId="18" fillId="3" borderId="12" xfId="0" applyFont="1" applyFill="1" applyBorder="1"/>
    <xf numFmtId="0" fontId="18" fillId="0" borderId="34" xfId="0" applyFont="1" applyBorder="1" applyAlignment="1">
      <alignment horizontal="center"/>
    </xf>
    <xf numFmtId="0" fontId="18" fillId="0" borderId="35" xfId="0" applyFont="1" applyBorder="1" applyAlignment="1">
      <alignment horizontal="center"/>
    </xf>
    <xf numFmtId="49" fontId="0" fillId="0" borderId="1" xfId="0" applyNumberFormat="1" applyBorder="1" applyAlignment="1">
      <alignment vertical="center"/>
    </xf>
    <xf numFmtId="165" fontId="4" fillId="0" borderId="45" xfId="2" applyNumberFormat="1" applyFont="1" applyBorder="1" applyAlignment="1">
      <alignment horizontal="center" vertical="center"/>
    </xf>
    <xf numFmtId="164" fontId="1" fillId="0" borderId="39" xfId="0" applyNumberFormat="1" applyFont="1" applyBorder="1" applyAlignment="1">
      <alignment horizontal="center"/>
    </xf>
    <xf numFmtId="165" fontId="4" fillId="0" borderId="46" xfId="2" applyNumberFormat="1" applyFont="1" applyBorder="1" applyAlignment="1">
      <alignment horizontal="center" vertical="center"/>
    </xf>
    <xf numFmtId="164" fontId="1" fillId="0" borderId="40" xfId="0" applyNumberFormat="1" applyFont="1" applyBorder="1" applyAlignment="1">
      <alignment horizontal="center"/>
    </xf>
    <xf numFmtId="165" fontId="4" fillId="0" borderId="11" xfId="2" applyNumberFormat="1" applyFont="1" applyBorder="1" applyAlignment="1">
      <alignment horizontal="center" vertical="center"/>
    </xf>
    <xf numFmtId="165" fontId="4" fillId="0" borderId="40" xfId="2" applyNumberFormat="1" applyFont="1" applyBorder="1" applyAlignment="1">
      <alignment horizontal="center" vertical="center"/>
    </xf>
    <xf numFmtId="165" fontId="4" fillId="0" borderId="41" xfId="2" applyNumberFormat="1" applyFont="1" applyBorder="1" applyAlignment="1">
      <alignment horizontal="center" vertical="center"/>
    </xf>
    <xf numFmtId="164" fontId="1" fillId="0" borderId="41" xfId="0" applyNumberFormat="1" applyFont="1" applyBorder="1" applyAlignment="1">
      <alignment horizontal="center"/>
    </xf>
    <xf numFmtId="165" fontId="4" fillId="0" borderId="36" xfId="2" applyNumberFormat="1" applyFont="1" applyBorder="1" applyAlignment="1">
      <alignment horizontal="center" vertical="center"/>
    </xf>
    <xf numFmtId="0" fontId="18" fillId="3" borderId="0" xfId="0" applyFont="1" applyFill="1" applyAlignment="1">
      <alignment horizontal="left" vertical="center"/>
    </xf>
    <xf numFmtId="0" fontId="18" fillId="3" borderId="0" xfId="0" applyFont="1" applyFill="1" applyAlignment="1">
      <alignment vertical="center"/>
    </xf>
    <xf numFmtId="0" fontId="18" fillId="3" borderId="11" xfId="0" applyFont="1" applyFill="1" applyBorder="1" applyAlignment="1">
      <alignment vertical="center"/>
    </xf>
    <xf numFmtId="0" fontId="18" fillId="3" borderId="11" xfId="0" applyFont="1" applyFill="1" applyBorder="1" applyAlignment="1">
      <alignment horizontal="right" vertical="center"/>
    </xf>
    <xf numFmtId="0" fontId="18" fillId="3" borderId="13" xfId="0" applyFont="1" applyFill="1" applyBorder="1" applyAlignment="1">
      <alignment vertical="center"/>
    </xf>
    <xf numFmtId="0" fontId="18" fillId="3" borderId="3" xfId="0" applyFont="1" applyFill="1" applyBorder="1" applyAlignment="1">
      <alignment vertical="center"/>
    </xf>
    <xf numFmtId="0" fontId="5" fillId="2" borderId="6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3" fillId="0" borderId="1" xfId="0" applyFont="1" applyBorder="1" applyAlignment="1">
      <alignment horizontal="left"/>
    </xf>
    <xf numFmtId="0" fontId="9" fillId="0" borderId="8" xfId="1" applyFont="1" applyBorder="1" applyAlignment="1">
      <alignment horizontal="center"/>
    </xf>
    <xf numFmtId="0" fontId="9" fillId="0" borderId="9" xfId="1" applyFont="1" applyBorder="1" applyAlignment="1">
      <alignment horizontal="center"/>
    </xf>
    <xf numFmtId="0" fontId="9" fillId="0" borderId="10" xfId="1" applyFont="1" applyBorder="1" applyAlignment="1">
      <alignment horizontal="center"/>
    </xf>
    <xf numFmtId="0" fontId="10" fillId="0" borderId="11" xfId="1" quotePrefix="1" applyFont="1" applyBorder="1" applyAlignment="1">
      <alignment horizontal="center"/>
    </xf>
    <xf numFmtId="0" fontId="10" fillId="0" borderId="0" xfId="1" quotePrefix="1" applyFont="1" applyAlignment="1">
      <alignment horizontal="center"/>
    </xf>
    <xf numFmtId="0" fontId="10" fillId="0" borderId="12" xfId="1" quotePrefix="1" applyFont="1" applyBorder="1" applyAlignment="1">
      <alignment horizontal="center"/>
    </xf>
    <xf numFmtId="0" fontId="11" fillId="0" borderId="13" xfId="1" applyFont="1" applyBorder="1" applyAlignment="1">
      <alignment horizontal="center"/>
    </xf>
    <xf numFmtId="0" fontId="11" fillId="0" borderId="3" xfId="1" applyFont="1" applyBorder="1" applyAlignment="1">
      <alignment horizontal="center"/>
    </xf>
    <xf numFmtId="0" fontId="11" fillId="0" borderId="14" xfId="1" applyFont="1" applyBorder="1" applyAlignment="1">
      <alignment horizontal="center"/>
    </xf>
    <xf numFmtId="0" fontId="15" fillId="0" borderId="13" xfId="1" applyFont="1" applyBorder="1" applyAlignment="1">
      <alignment horizontal="center"/>
    </xf>
    <xf numFmtId="0" fontId="15" fillId="0" borderId="3" xfId="1" applyFont="1" applyBorder="1" applyAlignment="1">
      <alignment horizontal="center"/>
    </xf>
    <xf numFmtId="0" fontId="15" fillId="0" borderId="14" xfId="1" applyFont="1" applyBorder="1" applyAlignment="1">
      <alignment horizontal="center"/>
    </xf>
    <xf numFmtId="0" fontId="16" fillId="4" borderId="16" xfId="0" applyFont="1" applyFill="1" applyBorder="1" applyAlignment="1">
      <alignment horizontal="center"/>
    </xf>
    <xf numFmtId="0" fontId="16" fillId="4" borderId="17" xfId="0" applyFont="1" applyFill="1" applyBorder="1" applyAlignment="1">
      <alignment horizontal="center"/>
    </xf>
    <xf numFmtId="0" fontId="16" fillId="4" borderId="18" xfId="0" applyFont="1" applyFill="1" applyBorder="1" applyAlignment="1">
      <alignment horizontal="center"/>
    </xf>
    <xf numFmtId="0" fontId="7" fillId="3" borderId="0" xfId="0" applyFont="1" applyFill="1" applyAlignment="1">
      <alignment horizontal="left"/>
    </xf>
    <xf numFmtId="0" fontId="14" fillId="0" borderId="13" xfId="1" applyFont="1" applyBorder="1" applyAlignment="1">
      <alignment horizontal="center" vertical="top"/>
    </xf>
    <xf numFmtId="0" fontId="14" fillId="0" borderId="3" xfId="1" applyFont="1" applyBorder="1" applyAlignment="1">
      <alignment horizontal="center" vertical="top"/>
    </xf>
    <xf numFmtId="0" fontId="14" fillId="0" borderId="14" xfId="1" applyFont="1" applyBorder="1" applyAlignment="1">
      <alignment horizontal="center" vertical="top"/>
    </xf>
    <xf numFmtId="0" fontId="15" fillId="0" borderId="8" xfId="1" applyFont="1" applyBorder="1" applyAlignment="1">
      <alignment horizontal="center"/>
    </xf>
    <xf numFmtId="0" fontId="15" fillId="0" borderId="9" xfId="1" applyFont="1" applyBorder="1" applyAlignment="1">
      <alignment horizontal="center"/>
    </xf>
    <xf numFmtId="0" fontId="15" fillId="0" borderId="10" xfId="1" applyFont="1" applyBorder="1" applyAlignment="1">
      <alignment horizontal="center"/>
    </xf>
    <xf numFmtId="0" fontId="4" fillId="0" borderId="25" xfId="2" applyFont="1" applyBorder="1" applyAlignment="1">
      <alignment horizontal="left" vertical="center"/>
    </xf>
    <xf numFmtId="0" fontId="4" fillId="0" borderId="1" xfId="2" applyFont="1" applyBorder="1" applyAlignment="1">
      <alignment horizontal="left" vertical="center"/>
    </xf>
    <xf numFmtId="0" fontId="4" fillId="0" borderId="26" xfId="2" applyFont="1" applyBorder="1" applyAlignment="1">
      <alignment horizontal="left" vertical="center"/>
    </xf>
    <xf numFmtId="0" fontId="4" fillId="0" borderId="27" xfId="2" applyFont="1" applyBorder="1" applyAlignment="1">
      <alignment horizontal="left" vertical="center"/>
    </xf>
    <xf numFmtId="0" fontId="4" fillId="0" borderId="28" xfId="2" applyFont="1" applyBorder="1" applyAlignment="1">
      <alignment horizontal="left" vertical="center"/>
    </xf>
    <xf numFmtId="0" fontId="4" fillId="0" borderId="29" xfId="2" applyFont="1" applyBorder="1" applyAlignment="1">
      <alignment horizontal="left" vertical="center"/>
    </xf>
    <xf numFmtId="0" fontId="4" fillId="0" borderId="25" xfId="2" quotePrefix="1" applyFont="1" applyBorder="1" applyAlignment="1">
      <alignment horizontal="left" vertical="center"/>
    </xf>
    <xf numFmtId="0" fontId="4" fillId="0" borderId="1" xfId="2" quotePrefix="1" applyFont="1" applyBorder="1" applyAlignment="1">
      <alignment horizontal="left" vertical="center"/>
    </xf>
    <xf numFmtId="0" fontId="4" fillId="0" borderId="26" xfId="2" quotePrefix="1" applyFont="1" applyBorder="1" applyAlignment="1">
      <alignment horizontal="left" vertical="center"/>
    </xf>
    <xf numFmtId="0" fontId="19" fillId="3" borderId="0" xfId="0" applyFont="1" applyFill="1" applyAlignment="1">
      <alignment horizontal="right"/>
    </xf>
    <xf numFmtId="0" fontId="19" fillId="3" borderId="12" xfId="0" applyFont="1" applyFill="1" applyBorder="1" applyAlignment="1">
      <alignment horizontal="right"/>
    </xf>
    <xf numFmtId="14" fontId="19" fillId="3" borderId="3" xfId="0" applyNumberFormat="1" applyFont="1" applyFill="1" applyBorder="1" applyAlignment="1">
      <alignment horizontal="right"/>
    </xf>
    <xf numFmtId="14" fontId="19" fillId="3" borderId="14" xfId="0" applyNumberFormat="1" applyFont="1" applyFill="1" applyBorder="1" applyAlignment="1">
      <alignment horizontal="right"/>
    </xf>
    <xf numFmtId="0" fontId="4" fillId="0" borderId="22" xfId="2" applyFont="1" applyBorder="1" applyAlignment="1">
      <alignment horizontal="left" vertical="center"/>
    </xf>
    <xf numFmtId="0" fontId="4" fillId="0" borderId="23" xfId="2" applyFont="1" applyBorder="1" applyAlignment="1">
      <alignment horizontal="left" vertical="center"/>
    </xf>
    <xf numFmtId="0" fontId="4" fillId="0" borderId="24" xfId="2" applyFont="1" applyBorder="1" applyAlignment="1">
      <alignment horizontal="left" vertical="center"/>
    </xf>
    <xf numFmtId="164" fontId="7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14" fontId="7" fillId="0" borderId="1" xfId="0" applyNumberFormat="1" applyFont="1" applyBorder="1" applyAlignment="1">
      <alignment horizontal="center"/>
    </xf>
    <xf numFmtId="0" fontId="12" fillId="0" borderId="19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14" fillId="0" borderId="8" xfId="1" applyFont="1" applyBorder="1" applyAlignment="1">
      <alignment horizontal="center"/>
    </xf>
    <xf numFmtId="0" fontId="14" fillId="0" borderId="9" xfId="1" applyFont="1" applyBorder="1" applyAlignment="1">
      <alignment horizontal="center"/>
    </xf>
    <xf numFmtId="0" fontId="14" fillId="0" borderId="10" xfId="1" applyFont="1" applyBorder="1" applyAlignment="1">
      <alignment horizontal="center"/>
    </xf>
    <xf numFmtId="0" fontId="14" fillId="0" borderId="11" xfId="1" applyFont="1" applyBorder="1" applyAlignment="1">
      <alignment horizontal="center"/>
    </xf>
    <xf numFmtId="0" fontId="14" fillId="0" borderId="0" xfId="1" applyFont="1" applyAlignment="1">
      <alignment horizontal="center"/>
    </xf>
    <xf numFmtId="0" fontId="14" fillId="0" borderId="12" xfId="1" applyFont="1" applyBorder="1" applyAlignment="1">
      <alignment horizontal="center"/>
    </xf>
    <xf numFmtId="0" fontId="4" fillId="0" borderId="19" xfId="2" applyFont="1" applyBorder="1" applyAlignment="1">
      <alignment horizontal="left" vertical="center"/>
    </xf>
    <xf numFmtId="0" fontId="4" fillId="0" borderId="20" xfId="2" applyFont="1" applyBorder="1" applyAlignment="1">
      <alignment horizontal="left" vertical="center"/>
    </xf>
    <xf numFmtId="0" fontId="4" fillId="0" borderId="21" xfId="2" applyFont="1" applyBorder="1" applyAlignment="1">
      <alignment horizontal="left" vertical="center"/>
    </xf>
    <xf numFmtId="0" fontId="7" fillId="0" borderId="42" xfId="0" applyFont="1" applyBorder="1" applyAlignment="1">
      <alignment horizontal="center" vertical="center"/>
    </xf>
    <xf numFmtId="0" fontId="7" fillId="0" borderId="43" xfId="0" applyFont="1" applyBorder="1" applyAlignment="1">
      <alignment horizontal="center" vertical="center"/>
    </xf>
    <xf numFmtId="0" fontId="7" fillId="0" borderId="44" xfId="0" applyFont="1" applyBorder="1" applyAlignment="1">
      <alignment horizontal="center" vertical="center"/>
    </xf>
    <xf numFmtId="0" fontId="4" fillId="0" borderId="19" xfId="2" quotePrefix="1" applyFont="1" applyBorder="1" applyAlignment="1">
      <alignment horizontal="left" vertical="center"/>
    </xf>
    <xf numFmtId="0" fontId="4" fillId="0" borderId="20" xfId="2" quotePrefix="1" applyFont="1" applyBorder="1" applyAlignment="1">
      <alignment horizontal="left" vertical="center"/>
    </xf>
    <xf numFmtId="0" fontId="4" fillId="0" borderId="21" xfId="2" quotePrefix="1" applyFont="1" applyBorder="1" applyAlignment="1">
      <alignment horizontal="left" vertical="center"/>
    </xf>
  </cellXfs>
  <cellStyles count="3">
    <cellStyle name="Normal" xfId="0" builtinId="0"/>
    <cellStyle name="Normal_PRUPIS" xfId="2" xr:uid="{EC80DB66-0717-4A2D-8FCA-8D02DFBAE4AE}"/>
    <cellStyle name="Normal_Sheet1" xfId="1" xr:uid="{1AE77DD5-35D8-4483-8076-13C457995BE1}"/>
  </cellStyles>
  <dxfs count="0"/>
  <tableStyles count="2" defaultTableStyle="TableStyleMedium2" defaultPivotStyle="PivotStyleLight16">
    <tableStyle name="Table Style 1" pivot="0" count="0" xr9:uid="{81FDE96F-BF85-4AE3-861B-EE5B94B99DE8}"/>
    <tableStyle name="Table Style 2" pivot="0" count="0" xr9:uid="{248260F6-DF85-469F-A2BE-A021C09FB0B9}"/>
  </tableStyles>
  <colors>
    <mruColors>
      <color rgb="FFFFFF99"/>
      <color rgb="FFFFCC00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1E791B-72D2-4373-AF09-AF447CEEF8E8}">
  <dimension ref="A1:J12"/>
  <sheetViews>
    <sheetView tabSelected="1" zoomScaleNormal="100" workbookViewId="0">
      <selection activeCell="B8" sqref="B8"/>
    </sheetView>
  </sheetViews>
  <sheetFormatPr defaultRowHeight="14.4" x14ac:dyDescent="0.3"/>
  <cols>
    <col min="1" max="1" width="14.44140625" bestFit="1" customWidth="1"/>
    <col min="2" max="2" width="40.33203125" bestFit="1" customWidth="1"/>
    <col min="3" max="3" width="4.88671875" customWidth="1"/>
  </cols>
  <sheetData>
    <row r="1" spans="1:10" ht="33" customHeight="1" x14ac:dyDescent="0.3">
      <c r="A1" s="66" t="s">
        <v>5</v>
      </c>
      <c r="B1" s="67"/>
      <c r="C1" s="67"/>
      <c r="D1" s="1"/>
      <c r="E1" s="1"/>
      <c r="F1" s="1"/>
      <c r="G1" s="1"/>
      <c r="H1" s="1"/>
      <c r="I1" s="1"/>
      <c r="J1" s="1"/>
    </row>
    <row r="2" spans="1:10" x14ac:dyDescent="0.3">
      <c r="A2" s="68" t="s">
        <v>4</v>
      </c>
      <c r="B2" s="68"/>
      <c r="C2" s="5"/>
      <c r="D2" s="3"/>
      <c r="E2" s="1"/>
      <c r="F2" s="1"/>
      <c r="G2" s="1"/>
      <c r="H2" s="1"/>
      <c r="I2" s="1"/>
      <c r="J2" s="1"/>
    </row>
    <row r="3" spans="1:10" x14ac:dyDescent="0.3">
      <c r="A3" s="4" t="s">
        <v>0</v>
      </c>
      <c r="B3" s="11" t="s">
        <v>55</v>
      </c>
      <c r="C3" s="5"/>
      <c r="D3" s="2"/>
      <c r="E3" s="1"/>
      <c r="F3" s="1"/>
      <c r="G3" s="1"/>
      <c r="H3" s="1"/>
      <c r="I3" s="1"/>
      <c r="J3" s="1"/>
    </row>
    <row r="4" spans="1:10" x14ac:dyDescent="0.3">
      <c r="A4" s="4" t="s">
        <v>1</v>
      </c>
      <c r="B4" s="11" t="s">
        <v>56</v>
      </c>
      <c r="C4" s="5"/>
      <c r="D4" s="2"/>
      <c r="E4" s="1"/>
      <c r="F4" s="1"/>
      <c r="G4" s="1"/>
      <c r="H4" s="1"/>
      <c r="I4" s="1"/>
      <c r="J4" s="1"/>
    </row>
    <row r="5" spans="1:10" x14ac:dyDescent="0.3">
      <c r="A5" s="4" t="s">
        <v>2</v>
      </c>
      <c r="B5" s="11" t="s">
        <v>57</v>
      </c>
      <c r="C5" s="5"/>
      <c r="D5" s="2"/>
      <c r="E5" s="1"/>
      <c r="F5" s="1"/>
      <c r="G5" s="1"/>
      <c r="H5" s="1"/>
      <c r="I5" s="1"/>
      <c r="J5" s="1"/>
    </row>
    <row r="6" spans="1:10" x14ac:dyDescent="0.3">
      <c r="A6" s="13" t="s">
        <v>49</v>
      </c>
      <c r="B6" s="11" t="s">
        <v>58</v>
      </c>
      <c r="C6" s="12"/>
      <c r="D6" s="2"/>
      <c r="E6" s="2"/>
      <c r="F6" s="2"/>
      <c r="G6" s="2"/>
      <c r="H6" s="2"/>
      <c r="I6" s="1"/>
      <c r="J6" s="1"/>
    </row>
    <row r="7" spans="1:10" x14ac:dyDescent="0.3">
      <c r="A7" s="7" t="s">
        <v>3</v>
      </c>
      <c r="B7" s="10">
        <v>45308</v>
      </c>
      <c r="C7" s="5"/>
      <c r="D7" s="2"/>
      <c r="E7" s="1"/>
      <c r="F7" s="1"/>
      <c r="G7" s="1"/>
      <c r="H7" s="1"/>
      <c r="I7" s="1"/>
      <c r="J7" s="1"/>
    </row>
    <row r="8" spans="1:10" x14ac:dyDescent="0.3">
      <c r="A8" s="13" t="s">
        <v>50</v>
      </c>
      <c r="B8" s="11" t="s">
        <v>59</v>
      </c>
      <c r="C8" s="6"/>
      <c r="D8" s="2"/>
      <c r="E8" s="2"/>
      <c r="F8" s="2"/>
      <c r="G8" s="2"/>
      <c r="H8" s="2"/>
      <c r="I8" s="1"/>
      <c r="J8" s="1"/>
    </row>
    <row r="9" spans="1:10" x14ac:dyDescent="0.3">
      <c r="A9" s="14"/>
      <c r="B9" s="11"/>
      <c r="C9" s="12"/>
      <c r="D9" s="2"/>
      <c r="E9" s="2"/>
      <c r="F9" s="2"/>
      <c r="G9" s="2"/>
      <c r="H9" s="2"/>
      <c r="I9" s="1"/>
      <c r="J9" s="1"/>
    </row>
    <row r="10" spans="1:10" x14ac:dyDescent="0.3">
      <c r="A10" s="13" t="s">
        <v>51</v>
      </c>
      <c r="B10" s="50"/>
      <c r="C10" s="12"/>
      <c r="D10" s="2"/>
      <c r="E10" s="2"/>
      <c r="F10" s="2"/>
      <c r="G10" s="2"/>
      <c r="H10" s="2"/>
      <c r="I10" s="1"/>
      <c r="J10" s="1"/>
    </row>
    <row r="11" spans="1:10" x14ac:dyDescent="0.3">
      <c r="A11" s="13" t="s">
        <v>52</v>
      </c>
      <c r="B11" s="11"/>
      <c r="C11" s="12"/>
      <c r="D11" s="2"/>
      <c r="E11" s="2"/>
      <c r="F11" s="2"/>
      <c r="G11" s="2"/>
      <c r="H11" s="2"/>
      <c r="I11" s="1"/>
      <c r="J11" s="1"/>
    </row>
    <row r="12" spans="1:10" ht="15" thickBot="1" x14ac:dyDescent="0.35">
      <c r="A12" s="8"/>
      <c r="B12" s="8"/>
      <c r="C12" s="9"/>
    </row>
  </sheetData>
  <mergeCells count="2">
    <mergeCell ref="A1:C1"/>
    <mergeCell ref="A2:B2"/>
  </mergeCells>
  <dataValidations count="3">
    <dataValidation errorStyle="warning" allowBlank="1" showErrorMessage="1" errorTitle="Invalid Entry" error="Select county from list" sqref="B3" xr:uid="{B6BDBA2B-D8CA-421E-80EE-EF263C108EC8}"/>
    <dataValidation allowBlank="1" sqref="B6 B8" xr:uid="{AA1CADAF-A77B-4DBC-8462-C95ABE848187}"/>
    <dataValidation errorStyle="warning" allowBlank="1" showErrorMessage="1" errorTitle="Invalid Entry" error="Select city from list" sqref="B4" xr:uid="{2F48A121-E1D0-4A26-A534-18F5FE7C37DB}"/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9AFF32-6E3A-4061-BEB3-D8EBE23C28E3}">
  <sheetPr>
    <tabColor theme="4" tint="0.39997558519241921"/>
    <pageSetUpPr fitToPage="1"/>
  </sheetPr>
  <dimension ref="A1:J45"/>
  <sheetViews>
    <sheetView topLeftCell="A16" zoomScaleNormal="100" workbookViewId="0">
      <selection activeCell="B43" sqref="B43"/>
    </sheetView>
  </sheetViews>
  <sheetFormatPr defaultRowHeight="14.4" x14ac:dyDescent="0.3"/>
  <cols>
    <col min="1" max="1" width="4.6640625" customWidth="1"/>
    <col min="2" max="2" width="10.33203125" customWidth="1"/>
    <col min="5" max="5" width="17.5546875" customWidth="1"/>
    <col min="6" max="6" width="10.44140625" customWidth="1"/>
    <col min="7" max="7" width="17" customWidth="1"/>
    <col min="8" max="8" width="13.5546875" bestFit="1" customWidth="1"/>
    <col min="9" max="9" width="4.6640625" customWidth="1"/>
    <col min="10" max="10" width="6.88671875" customWidth="1"/>
  </cols>
  <sheetData>
    <row r="1" spans="1:9" ht="22.8" x14ac:dyDescent="0.4">
      <c r="A1" s="69" t="s">
        <v>7</v>
      </c>
      <c r="B1" s="70"/>
      <c r="C1" s="70"/>
      <c r="D1" s="70"/>
      <c r="E1" s="70"/>
      <c r="F1" s="70"/>
      <c r="G1" s="70"/>
      <c r="H1" s="70"/>
      <c r="I1" s="71"/>
    </row>
    <row r="2" spans="1:9" ht="18" x14ac:dyDescent="0.35">
      <c r="A2" s="72" t="s">
        <v>8</v>
      </c>
      <c r="B2" s="73"/>
      <c r="C2" s="73"/>
      <c r="D2" s="73"/>
      <c r="E2" s="73"/>
      <c r="F2" s="73"/>
      <c r="G2" s="73"/>
      <c r="H2" s="73"/>
      <c r="I2" s="74"/>
    </row>
    <row r="3" spans="1:9" ht="15" thickBot="1" x14ac:dyDescent="0.35">
      <c r="A3" s="75" t="s">
        <v>9</v>
      </c>
      <c r="B3" s="76"/>
      <c r="C3" s="76"/>
      <c r="D3" s="76"/>
      <c r="E3" s="76"/>
      <c r="F3" s="76"/>
      <c r="G3" s="76"/>
      <c r="H3" s="76"/>
      <c r="I3" s="77"/>
    </row>
    <row r="4" spans="1:9" ht="9.9" customHeight="1" x14ac:dyDescent="0.3">
      <c r="A4" s="19"/>
      <c r="B4" s="20"/>
      <c r="C4" s="20"/>
      <c r="D4" s="20"/>
      <c r="E4" s="20"/>
      <c r="F4" s="20"/>
      <c r="G4" s="20"/>
      <c r="H4" s="20"/>
      <c r="I4" s="21"/>
    </row>
    <row r="5" spans="1:9" x14ac:dyDescent="0.3">
      <c r="A5" s="19"/>
      <c r="B5" s="20"/>
      <c r="C5" s="84" t="s">
        <v>11</v>
      </c>
      <c r="D5" s="84"/>
      <c r="E5" s="84"/>
      <c r="F5" s="107">
        <f ca="1">TODAY()</f>
        <v>45194</v>
      </c>
      <c r="G5" s="107"/>
      <c r="H5" s="34"/>
      <c r="I5" s="21"/>
    </row>
    <row r="6" spans="1:9" ht="9.9" customHeight="1" x14ac:dyDescent="0.3">
      <c r="A6" s="19"/>
      <c r="B6" s="20"/>
      <c r="C6" s="20"/>
      <c r="D6" s="20"/>
      <c r="E6" s="20"/>
      <c r="F6" s="20"/>
      <c r="G6" s="20"/>
      <c r="H6" s="20"/>
      <c r="I6" s="21"/>
    </row>
    <row r="7" spans="1:9" x14ac:dyDescent="0.3">
      <c r="A7" s="19"/>
      <c r="B7" s="20"/>
      <c r="C7" s="84" t="s">
        <v>10</v>
      </c>
      <c r="D7" s="84"/>
      <c r="E7" s="84"/>
      <c r="F7" s="108" t="str">
        <f>IF(HOME!B4&gt;"","City of "&amp;HOME!B4,HOME!B3&amp;" County")</f>
        <v>City of OLATHE</v>
      </c>
      <c r="G7" s="108"/>
      <c r="H7" s="35"/>
      <c r="I7" s="21"/>
    </row>
    <row r="8" spans="1:9" ht="9.9" customHeight="1" x14ac:dyDescent="0.3">
      <c r="A8" s="19"/>
      <c r="B8" s="20"/>
      <c r="C8" s="20"/>
      <c r="D8" s="20"/>
      <c r="E8" s="20"/>
      <c r="F8" s="20"/>
      <c r="G8" s="20"/>
      <c r="H8" s="20"/>
      <c r="I8" s="21"/>
    </row>
    <row r="9" spans="1:9" x14ac:dyDescent="0.3">
      <c r="A9" s="19"/>
      <c r="B9" s="20"/>
      <c r="C9" s="84" t="s">
        <v>6</v>
      </c>
      <c r="D9" s="84"/>
      <c r="E9" s="84"/>
      <c r="F9" s="108" t="str">
        <f>HOME!B5</f>
        <v>46 N-0748-01</v>
      </c>
      <c r="G9" s="108"/>
      <c r="H9" s="35"/>
      <c r="I9" s="21"/>
    </row>
    <row r="10" spans="1:9" ht="9.9" customHeight="1" x14ac:dyDescent="0.3">
      <c r="A10" s="19"/>
      <c r="B10" s="20"/>
      <c r="C10" s="20"/>
      <c r="D10" s="20"/>
      <c r="E10" s="20"/>
      <c r="F10" s="20"/>
      <c r="G10" s="20"/>
      <c r="H10" s="20"/>
      <c r="I10" s="21"/>
    </row>
    <row r="11" spans="1:9" x14ac:dyDescent="0.3">
      <c r="A11" s="19"/>
      <c r="B11" s="20"/>
      <c r="C11" s="84" t="s">
        <v>13</v>
      </c>
      <c r="D11" s="84"/>
      <c r="E11" s="84"/>
      <c r="F11" s="108" t="str">
        <f>HOME!B6</f>
        <v>CMAQ</v>
      </c>
      <c r="G11" s="108"/>
      <c r="H11" s="35"/>
      <c r="I11" s="21"/>
    </row>
    <row r="12" spans="1:9" ht="9.9" customHeight="1" x14ac:dyDescent="0.3">
      <c r="A12" s="19"/>
      <c r="B12" s="20"/>
      <c r="C12" s="20"/>
      <c r="D12" s="20"/>
      <c r="E12" s="20"/>
      <c r="F12" s="20"/>
      <c r="G12" s="20"/>
      <c r="H12" s="20"/>
      <c r="I12" s="21"/>
    </row>
    <row r="13" spans="1:9" x14ac:dyDescent="0.3">
      <c r="A13" s="19"/>
      <c r="B13" s="20"/>
      <c r="C13" s="84" t="s">
        <v>12</v>
      </c>
      <c r="D13" s="84"/>
      <c r="E13" s="84"/>
      <c r="F13" s="109">
        <f>HOME!B7</f>
        <v>45308</v>
      </c>
      <c r="G13" s="109"/>
      <c r="H13" s="35"/>
      <c r="I13" s="21"/>
    </row>
    <row r="14" spans="1:9" ht="12.75" customHeight="1" thickBot="1" x14ac:dyDescent="0.35">
      <c r="A14" s="19"/>
      <c r="B14" s="20"/>
      <c r="C14" s="20"/>
      <c r="D14" s="20"/>
      <c r="E14" s="20"/>
      <c r="F14" s="20"/>
      <c r="G14" s="20"/>
      <c r="H14" s="20"/>
      <c r="I14" s="21"/>
    </row>
    <row r="15" spans="1:9" ht="24" thickBot="1" x14ac:dyDescent="0.5">
      <c r="A15" s="19"/>
      <c r="B15" s="81" t="s">
        <v>14</v>
      </c>
      <c r="C15" s="82"/>
      <c r="D15" s="82"/>
      <c r="E15" s="82"/>
      <c r="F15" s="82"/>
      <c r="G15" s="82"/>
      <c r="H15" s="83"/>
      <c r="I15" s="22"/>
    </row>
    <row r="16" spans="1:9" ht="15.75" customHeight="1" x14ac:dyDescent="0.3">
      <c r="A16" s="19"/>
      <c r="B16" s="113" t="s">
        <v>15</v>
      </c>
      <c r="C16" s="114"/>
      <c r="D16" s="114"/>
      <c r="E16" s="114"/>
      <c r="F16" s="114"/>
      <c r="G16" s="114"/>
      <c r="H16" s="115"/>
      <c r="I16" s="23"/>
    </row>
    <row r="17" spans="1:10" x14ac:dyDescent="0.3">
      <c r="A17" s="19"/>
      <c r="B17" s="116" t="s">
        <v>19</v>
      </c>
      <c r="C17" s="117"/>
      <c r="D17" s="117"/>
      <c r="E17" s="117"/>
      <c r="F17" s="117"/>
      <c r="G17" s="117"/>
      <c r="H17" s="118"/>
      <c r="I17" s="23"/>
    </row>
    <row r="18" spans="1:10" x14ac:dyDescent="0.3">
      <c r="A18" s="19"/>
      <c r="B18" s="116" t="s">
        <v>16</v>
      </c>
      <c r="C18" s="117"/>
      <c r="D18" s="117"/>
      <c r="E18" s="117"/>
      <c r="F18" s="117"/>
      <c r="G18" s="117"/>
      <c r="H18" s="118"/>
      <c r="I18" s="23"/>
    </row>
    <row r="19" spans="1:10" x14ac:dyDescent="0.3">
      <c r="A19" s="19"/>
      <c r="B19" s="116" t="s">
        <v>17</v>
      </c>
      <c r="C19" s="117"/>
      <c r="D19" s="117"/>
      <c r="E19" s="117"/>
      <c r="F19" s="117"/>
      <c r="G19" s="117"/>
      <c r="H19" s="118"/>
      <c r="I19" s="23"/>
      <c r="J19" s="15"/>
    </row>
    <row r="20" spans="1:10" x14ac:dyDescent="0.3">
      <c r="A20" s="19"/>
      <c r="B20" s="116" t="s">
        <v>18</v>
      </c>
      <c r="C20" s="117"/>
      <c r="D20" s="117"/>
      <c r="E20" s="117"/>
      <c r="F20" s="117"/>
      <c r="G20" s="117"/>
      <c r="H20" s="118"/>
      <c r="I20" s="23"/>
    </row>
    <row r="21" spans="1:10" x14ac:dyDescent="0.3">
      <c r="A21" s="19"/>
      <c r="B21" s="116" t="s">
        <v>20</v>
      </c>
      <c r="C21" s="117"/>
      <c r="D21" s="117"/>
      <c r="E21" s="117"/>
      <c r="F21" s="117"/>
      <c r="G21" s="117"/>
      <c r="H21" s="118"/>
      <c r="I21" s="23"/>
    </row>
    <row r="22" spans="1:10" ht="18" customHeight="1" thickBot="1" x14ac:dyDescent="0.35">
      <c r="A22" s="19"/>
      <c r="B22" s="85" t="s">
        <v>21</v>
      </c>
      <c r="C22" s="86"/>
      <c r="D22" s="86"/>
      <c r="E22" s="86"/>
      <c r="F22" s="86"/>
      <c r="G22" s="86"/>
      <c r="H22" s="87"/>
      <c r="I22" s="24"/>
    </row>
    <row r="23" spans="1:10" x14ac:dyDescent="0.3">
      <c r="A23" s="19"/>
      <c r="B23" s="88" t="s">
        <v>23</v>
      </c>
      <c r="C23" s="89"/>
      <c r="D23" s="89"/>
      <c r="E23" s="89"/>
      <c r="F23" s="89"/>
      <c r="G23" s="89"/>
      <c r="H23" s="90"/>
      <c r="I23" s="25"/>
    </row>
    <row r="24" spans="1:10" ht="15" thickBot="1" x14ac:dyDescent="0.35">
      <c r="A24" s="19"/>
      <c r="B24" s="78" t="s">
        <v>22</v>
      </c>
      <c r="C24" s="79"/>
      <c r="D24" s="79"/>
      <c r="E24" s="79"/>
      <c r="F24" s="79"/>
      <c r="G24" s="79"/>
      <c r="H24" s="80"/>
      <c r="I24" s="25"/>
    </row>
    <row r="25" spans="1:10" ht="12.75" customHeight="1" thickBot="1" x14ac:dyDescent="0.35">
      <c r="A25" s="19"/>
      <c r="B25" s="20"/>
      <c r="C25" s="20"/>
      <c r="D25" s="20"/>
      <c r="E25" s="20"/>
      <c r="F25" s="20"/>
      <c r="G25" s="20"/>
      <c r="H25" s="20"/>
      <c r="I25" s="21"/>
    </row>
    <row r="26" spans="1:10" ht="49.5" customHeight="1" thickBot="1" x14ac:dyDescent="0.35">
      <c r="A26" s="19"/>
      <c r="B26" s="110" t="s">
        <v>24</v>
      </c>
      <c r="C26" s="111"/>
      <c r="D26" s="111"/>
      <c r="E26" s="112"/>
      <c r="F26" s="36" t="s">
        <v>36</v>
      </c>
      <c r="G26" s="36" t="s">
        <v>35</v>
      </c>
      <c r="H26" s="36" t="s">
        <v>38</v>
      </c>
      <c r="I26" s="21"/>
    </row>
    <row r="27" spans="1:10" ht="15.75" customHeight="1" x14ac:dyDescent="0.3">
      <c r="A27" s="19"/>
      <c r="B27" s="104" t="s">
        <v>25</v>
      </c>
      <c r="C27" s="105"/>
      <c r="D27" s="105"/>
      <c r="E27" s="106"/>
      <c r="F27" s="27">
        <v>14</v>
      </c>
      <c r="G27" s="28">
        <f>F13-420</f>
        <v>44888</v>
      </c>
      <c r="H27" s="16"/>
      <c r="I27" s="21"/>
    </row>
    <row r="28" spans="1:10" ht="15.75" customHeight="1" x14ac:dyDescent="0.3">
      <c r="A28" s="19"/>
      <c r="B28" s="91" t="s">
        <v>26</v>
      </c>
      <c r="C28" s="92"/>
      <c r="D28" s="92"/>
      <c r="E28" s="93"/>
      <c r="F28" s="29">
        <v>12</v>
      </c>
      <c r="G28" s="30">
        <f>F13-360</f>
        <v>44948</v>
      </c>
      <c r="H28" s="17"/>
      <c r="I28" s="21"/>
    </row>
    <row r="29" spans="1:10" ht="15.75" customHeight="1" x14ac:dyDescent="0.3">
      <c r="A29" s="19"/>
      <c r="B29" s="91" t="s">
        <v>27</v>
      </c>
      <c r="C29" s="92"/>
      <c r="D29" s="92"/>
      <c r="E29" s="93"/>
      <c r="F29" s="29">
        <v>10</v>
      </c>
      <c r="G29" s="30">
        <f>F13-300</f>
        <v>45008</v>
      </c>
      <c r="H29" s="17"/>
      <c r="I29" s="21"/>
    </row>
    <row r="30" spans="1:10" ht="15.75" customHeight="1" x14ac:dyDescent="0.3">
      <c r="A30" s="19"/>
      <c r="B30" s="91" t="s">
        <v>28</v>
      </c>
      <c r="C30" s="92"/>
      <c r="D30" s="92"/>
      <c r="E30" s="93"/>
      <c r="F30" s="29">
        <v>8</v>
      </c>
      <c r="G30" s="30">
        <f>F13-240</f>
        <v>45068</v>
      </c>
      <c r="H30" s="17"/>
      <c r="I30" s="21"/>
    </row>
    <row r="31" spans="1:10" ht="15.75" customHeight="1" x14ac:dyDescent="0.3">
      <c r="A31" s="19"/>
      <c r="B31" s="91" t="s">
        <v>29</v>
      </c>
      <c r="C31" s="92"/>
      <c r="D31" s="92"/>
      <c r="E31" s="93"/>
      <c r="F31" s="29">
        <v>6</v>
      </c>
      <c r="G31" s="30">
        <f>F13-180</f>
        <v>45128</v>
      </c>
      <c r="H31" s="17"/>
      <c r="I31" s="21"/>
    </row>
    <row r="32" spans="1:10" ht="15.75" customHeight="1" x14ac:dyDescent="0.3">
      <c r="A32" s="19"/>
      <c r="B32" s="91" t="s">
        <v>30</v>
      </c>
      <c r="C32" s="92"/>
      <c r="D32" s="92"/>
      <c r="E32" s="93"/>
      <c r="F32" s="29">
        <v>6</v>
      </c>
      <c r="G32" s="30">
        <f>F13-180</f>
        <v>45128</v>
      </c>
      <c r="H32" s="17"/>
      <c r="I32" s="21"/>
    </row>
    <row r="33" spans="1:9" ht="15.75" customHeight="1" x14ac:dyDescent="0.3">
      <c r="A33" s="19"/>
      <c r="B33" s="97" t="s">
        <v>31</v>
      </c>
      <c r="C33" s="98"/>
      <c r="D33" s="98"/>
      <c r="E33" s="99"/>
      <c r="F33" s="29">
        <v>4</v>
      </c>
      <c r="G33" s="30">
        <f>F13-120</f>
        <v>45188</v>
      </c>
      <c r="H33" s="17"/>
      <c r="I33" s="21"/>
    </row>
    <row r="34" spans="1:9" ht="15.75" customHeight="1" x14ac:dyDescent="0.3">
      <c r="A34" s="19"/>
      <c r="B34" s="97" t="s">
        <v>32</v>
      </c>
      <c r="C34" s="98"/>
      <c r="D34" s="98"/>
      <c r="E34" s="99"/>
      <c r="F34" s="29">
        <v>4</v>
      </c>
      <c r="G34" s="30">
        <f>F13-120</f>
        <v>45188</v>
      </c>
      <c r="H34" s="17"/>
      <c r="I34" s="21"/>
    </row>
    <row r="35" spans="1:9" ht="15.75" customHeight="1" x14ac:dyDescent="0.3">
      <c r="A35" s="19"/>
      <c r="B35" s="91" t="s">
        <v>45</v>
      </c>
      <c r="C35" s="92"/>
      <c r="D35" s="92"/>
      <c r="E35" s="93"/>
      <c r="F35" s="29">
        <v>4</v>
      </c>
      <c r="G35" s="30">
        <f>F13-120</f>
        <v>45188</v>
      </c>
      <c r="H35" s="17"/>
      <c r="I35" s="21"/>
    </row>
    <row r="36" spans="1:9" ht="15.75" customHeight="1" x14ac:dyDescent="0.3">
      <c r="A36" s="19"/>
      <c r="B36" s="97" t="s">
        <v>46</v>
      </c>
      <c r="C36" s="98"/>
      <c r="D36" s="98"/>
      <c r="E36" s="99"/>
      <c r="F36" s="31">
        <v>3.5</v>
      </c>
      <c r="G36" s="30">
        <f>F13-108</f>
        <v>45200</v>
      </c>
      <c r="H36" s="17"/>
      <c r="I36" s="21"/>
    </row>
    <row r="37" spans="1:9" ht="15.75" customHeight="1" x14ac:dyDescent="0.3">
      <c r="A37" s="19"/>
      <c r="B37" s="91" t="s">
        <v>47</v>
      </c>
      <c r="C37" s="92"/>
      <c r="D37" s="92"/>
      <c r="E37" s="93"/>
      <c r="F37" s="31">
        <v>1.5</v>
      </c>
      <c r="G37" s="30">
        <f>F13-45</f>
        <v>45263</v>
      </c>
      <c r="H37" s="17"/>
      <c r="I37" s="21"/>
    </row>
    <row r="38" spans="1:9" ht="15.75" customHeight="1" x14ac:dyDescent="0.3">
      <c r="A38" s="19"/>
      <c r="B38" s="91" t="s">
        <v>48</v>
      </c>
      <c r="C38" s="92"/>
      <c r="D38" s="92"/>
      <c r="E38" s="93"/>
      <c r="F38" s="31">
        <v>1.2</v>
      </c>
      <c r="G38" s="30">
        <f>F13-38</f>
        <v>45270</v>
      </c>
      <c r="H38" s="17"/>
      <c r="I38" s="21"/>
    </row>
    <row r="39" spans="1:9" ht="15.75" customHeight="1" x14ac:dyDescent="0.3">
      <c r="A39" s="19"/>
      <c r="B39" s="91" t="s">
        <v>33</v>
      </c>
      <c r="C39" s="92"/>
      <c r="D39" s="92"/>
      <c r="E39" s="93"/>
      <c r="F39" s="31">
        <v>1.1000000000000001</v>
      </c>
      <c r="G39" s="30">
        <f>F13-35</f>
        <v>45273</v>
      </c>
      <c r="H39" s="17"/>
      <c r="I39" s="21"/>
    </row>
    <row r="40" spans="1:9" ht="15.75" customHeight="1" thickBot="1" x14ac:dyDescent="0.35">
      <c r="A40" s="19"/>
      <c r="B40" s="94" t="s">
        <v>34</v>
      </c>
      <c r="C40" s="95"/>
      <c r="D40" s="95"/>
      <c r="E40" s="96"/>
      <c r="F40" s="32">
        <v>1</v>
      </c>
      <c r="G40" s="33">
        <f>F13-30</f>
        <v>45278</v>
      </c>
      <c r="H40" s="18"/>
      <c r="I40" s="21"/>
    </row>
    <row r="41" spans="1:9" ht="12.75" customHeight="1" x14ac:dyDescent="0.3">
      <c r="A41" s="62"/>
      <c r="B41" s="61" t="str">
        <f>IF(HOME!B10&gt;"",HOME!B10,"")</f>
        <v/>
      </c>
      <c r="C41" s="20"/>
      <c r="D41" s="20"/>
      <c r="E41" s="20"/>
      <c r="F41" s="20"/>
      <c r="G41" s="20"/>
      <c r="H41" s="20"/>
      <c r="I41" s="21"/>
    </row>
    <row r="42" spans="1:9" ht="12.75" customHeight="1" x14ac:dyDescent="0.3">
      <c r="A42" s="62"/>
      <c r="B42" s="60" t="str">
        <f>IF(HOME!B11&gt;"",HOME!B11,"")</f>
        <v/>
      </c>
      <c r="C42" s="20"/>
      <c r="D42" s="20"/>
      <c r="E42" s="20"/>
      <c r="F42" s="20"/>
      <c r="G42" s="20"/>
      <c r="H42" s="20"/>
      <c r="I42" s="21"/>
    </row>
    <row r="43" spans="1:9" x14ac:dyDescent="0.3">
      <c r="A43" s="63" t="s">
        <v>53</v>
      </c>
      <c r="B43" s="60" t="str">
        <f>IF(HOME!B8&gt;"",HOME!B8,"File")</f>
        <v>PAYNE-BROCKWAY</v>
      </c>
      <c r="C43" s="20"/>
      <c r="D43" s="20"/>
      <c r="E43" s="20"/>
      <c r="F43" s="20"/>
      <c r="G43" s="20"/>
      <c r="H43" s="20"/>
      <c r="I43" s="21"/>
    </row>
    <row r="44" spans="1:9" x14ac:dyDescent="0.3">
      <c r="A44" s="62"/>
      <c r="B44" s="61" t="str">
        <f>IF(HOME!B8&gt;"","File","")</f>
        <v>File</v>
      </c>
      <c r="C44" s="20"/>
      <c r="D44" s="20"/>
      <c r="E44" s="20"/>
      <c r="F44" s="20"/>
      <c r="G44" s="20"/>
      <c r="H44" s="100" t="s">
        <v>37</v>
      </c>
      <c r="I44" s="101"/>
    </row>
    <row r="45" spans="1:9" ht="15" thickBot="1" x14ac:dyDescent="0.35">
      <c r="A45" s="64"/>
      <c r="B45" s="65"/>
      <c r="C45" s="26"/>
      <c r="D45" s="26"/>
      <c r="E45" s="26"/>
      <c r="F45" s="26"/>
      <c r="G45" s="26"/>
      <c r="H45" s="102">
        <v>43476</v>
      </c>
      <c r="I45" s="103"/>
    </row>
  </sheetData>
  <mergeCells count="40">
    <mergeCell ref="H44:I44"/>
    <mergeCell ref="H45:I45"/>
    <mergeCell ref="B28:E28"/>
    <mergeCell ref="B27:E27"/>
    <mergeCell ref="F5:G5"/>
    <mergeCell ref="F7:G7"/>
    <mergeCell ref="F11:G11"/>
    <mergeCell ref="F9:G9"/>
    <mergeCell ref="F13:G13"/>
    <mergeCell ref="B26:E26"/>
    <mergeCell ref="B16:H16"/>
    <mergeCell ref="B17:H17"/>
    <mergeCell ref="B18:H18"/>
    <mergeCell ref="B19:H19"/>
    <mergeCell ref="B20:H20"/>
    <mergeCell ref="B21:H21"/>
    <mergeCell ref="B29:E29"/>
    <mergeCell ref="B40:E40"/>
    <mergeCell ref="B39:E39"/>
    <mergeCell ref="B38:E38"/>
    <mergeCell ref="B37:E37"/>
    <mergeCell ref="B36:E36"/>
    <mergeCell ref="B35:E35"/>
    <mergeCell ref="B34:E34"/>
    <mergeCell ref="B33:E33"/>
    <mergeCell ref="B32:E32"/>
    <mergeCell ref="B31:E31"/>
    <mergeCell ref="B30:E30"/>
    <mergeCell ref="A1:I1"/>
    <mergeCell ref="A2:I2"/>
    <mergeCell ref="A3:I3"/>
    <mergeCell ref="B24:H24"/>
    <mergeCell ref="B15:H15"/>
    <mergeCell ref="C5:E5"/>
    <mergeCell ref="C13:E13"/>
    <mergeCell ref="C11:E11"/>
    <mergeCell ref="C9:E9"/>
    <mergeCell ref="C7:E7"/>
    <mergeCell ref="B22:H22"/>
    <mergeCell ref="B23:H23"/>
  </mergeCells>
  <printOptions horizontalCentered="1" verticalCentered="1"/>
  <pageMargins left="0.5" right="0.5" top="0.75" bottom="0.75" header="0.3" footer="0.3"/>
  <pageSetup scale="9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3087D4-9461-466E-8123-D6BDD590FD27}">
  <sheetPr>
    <tabColor theme="4" tint="0.39997558519241921"/>
  </sheetPr>
  <dimension ref="A1:J47"/>
  <sheetViews>
    <sheetView topLeftCell="A22" zoomScaleNormal="100" workbookViewId="0">
      <selection activeCell="B47" sqref="B47"/>
    </sheetView>
  </sheetViews>
  <sheetFormatPr defaultRowHeight="14.4" x14ac:dyDescent="0.3"/>
  <cols>
    <col min="1" max="1" width="4.6640625" customWidth="1"/>
    <col min="2" max="2" width="10.33203125" customWidth="1"/>
    <col min="5" max="5" width="16.33203125" customWidth="1"/>
    <col min="6" max="6" width="10.44140625" customWidth="1"/>
    <col min="7" max="7" width="17" customWidth="1"/>
    <col min="8" max="8" width="13.5546875" bestFit="1" customWidth="1"/>
    <col min="9" max="9" width="4.6640625" customWidth="1"/>
    <col min="10" max="10" width="6.88671875" customWidth="1"/>
  </cols>
  <sheetData>
    <row r="1" spans="1:9" ht="22.8" x14ac:dyDescent="0.4">
      <c r="A1" s="69" t="s">
        <v>7</v>
      </c>
      <c r="B1" s="70"/>
      <c r="C1" s="70"/>
      <c r="D1" s="70"/>
      <c r="E1" s="70"/>
      <c r="F1" s="70"/>
      <c r="G1" s="70"/>
      <c r="H1" s="70"/>
      <c r="I1" s="71"/>
    </row>
    <row r="2" spans="1:9" ht="18" x14ac:dyDescent="0.35">
      <c r="A2" s="72" t="s">
        <v>8</v>
      </c>
      <c r="B2" s="73"/>
      <c r="C2" s="73"/>
      <c r="D2" s="73"/>
      <c r="E2" s="73"/>
      <c r="F2" s="73"/>
      <c r="G2" s="73"/>
      <c r="H2" s="73"/>
      <c r="I2" s="74"/>
    </row>
    <row r="3" spans="1:9" ht="15" thickBot="1" x14ac:dyDescent="0.35">
      <c r="A3" s="75" t="s">
        <v>9</v>
      </c>
      <c r="B3" s="76"/>
      <c r="C3" s="76"/>
      <c r="D3" s="76"/>
      <c r="E3" s="76"/>
      <c r="F3" s="76"/>
      <c r="G3" s="76"/>
      <c r="H3" s="76"/>
      <c r="I3" s="77"/>
    </row>
    <row r="4" spans="1:9" ht="9" customHeight="1" x14ac:dyDescent="0.3">
      <c r="A4" s="39"/>
      <c r="B4" s="40"/>
      <c r="C4" s="40"/>
      <c r="D4" s="40"/>
      <c r="E4" s="40"/>
      <c r="F4" s="40"/>
      <c r="G4" s="40"/>
      <c r="H4" s="40"/>
      <c r="I4" s="41"/>
    </row>
    <row r="5" spans="1:9" x14ac:dyDescent="0.3">
      <c r="A5" s="19"/>
      <c r="B5" s="20"/>
      <c r="C5" s="84" t="s">
        <v>11</v>
      </c>
      <c r="D5" s="84"/>
      <c r="E5" s="84"/>
      <c r="F5" s="107">
        <f ca="1">TODAY()</f>
        <v>45194</v>
      </c>
      <c r="G5" s="107"/>
      <c r="H5" s="34"/>
      <c r="I5" s="21"/>
    </row>
    <row r="6" spans="1:9" ht="8.1" customHeight="1" x14ac:dyDescent="0.3">
      <c r="A6" s="19"/>
      <c r="B6" s="20"/>
      <c r="C6" s="20"/>
      <c r="D6" s="20"/>
      <c r="E6" s="20"/>
      <c r="F6" s="20"/>
      <c r="G6" s="20"/>
      <c r="H6" s="20"/>
      <c r="I6" s="21"/>
    </row>
    <row r="7" spans="1:9" x14ac:dyDescent="0.3">
      <c r="A7" s="19"/>
      <c r="B7" s="20"/>
      <c r="C7" s="84" t="s">
        <v>10</v>
      </c>
      <c r="D7" s="84"/>
      <c r="E7" s="84"/>
      <c r="F7" s="108" t="str">
        <f>IF(HOME!B4&gt;"","City of "&amp;HOME!B4,HOME!B3&amp;" County")</f>
        <v>City of OLATHE</v>
      </c>
      <c r="G7" s="108"/>
      <c r="H7" s="35"/>
      <c r="I7" s="21"/>
    </row>
    <row r="8" spans="1:9" ht="8.1" customHeight="1" x14ac:dyDescent="0.3">
      <c r="A8" s="19"/>
      <c r="B8" s="20"/>
      <c r="C8" s="20"/>
      <c r="D8" s="20"/>
      <c r="E8" s="20"/>
      <c r="F8" s="20"/>
      <c r="G8" s="20"/>
      <c r="H8" s="20"/>
      <c r="I8" s="21"/>
    </row>
    <row r="9" spans="1:9" x14ac:dyDescent="0.3">
      <c r="A9" s="19"/>
      <c r="B9" s="20"/>
      <c r="C9" s="84" t="s">
        <v>6</v>
      </c>
      <c r="D9" s="84"/>
      <c r="E9" s="84"/>
      <c r="F9" s="108" t="str">
        <f>HOME!B5</f>
        <v>46 N-0748-01</v>
      </c>
      <c r="G9" s="108"/>
      <c r="H9" s="35"/>
      <c r="I9" s="21"/>
    </row>
    <row r="10" spans="1:9" ht="8.1" customHeight="1" x14ac:dyDescent="0.3">
      <c r="A10" s="19"/>
      <c r="B10" s="20"/>
      <c r="C10" s="20"/>
      <c r="D10" s="20"/>
      <c r="E10" s="20"/>
      <c r="F10" s="20"/>
      <c r="G10" s="20"/>
      <c r="H10" s="20"/>
      <c r="I10" s="21"/>
    </row>
    <row r="11" spans="1:9" x14ac:dyDescent="0.3">
      <c r="A11" s="19"/>
      <c r="B11" s="20"/>
      <c r="C11" s="84" t="s">
        <v>13</v>
      </c>
      <c r="D11" s="84"/>
      <c r="E11" s="84"/>
      <c r="F11" s="108" t="str">
        <f>HOME!B6</f>
        <v>CMAQ</v>
      </c>
      <c r="G11" s="108"/>
      <c r="H11" s="35"/>
      <c r="I11" s="21"/>
    </row>
    <row r="12" spans="1:9" ht="8.1" customHeight="1" x14ac:dyDescent="0.3">
      <c r="A12" s="19"/>
      <c r="B12" s="20"/>
      <c r="C12" s="20"/>
      <c r="D12" s="20"/>
      <c r="E12" s="20"/>
      <c r="F12" s="20"/>
      <c r="G12" s="20"/>
      <c r="H12" s="20"/>
      <c r="I12" s="21"/>
    </row>
    <row r="13" spans="1:9" x14ac:dyDescent="0.3">
      <c r="A13" s="19"/>
      <c r="B13" s="20"/>
      <c r="C13" s="84" t="s">
        <v>12</v>
      </c>
      <c r="D13" s="84"/>
      <c r="E13" s="84"/>
      <c r="F13" s="109">
        <f>HOME!B7</f>
        <v>45308</v>
      </c>
      <c r="G13" s="109"/>
      <c r="H13" s="35"/>
      <c r="I13" s="21"/>
    </row>
    <row r="14" spans="1:9" ht="9.75" customHeight="1" thickBot="1" x14ac:dyDescent="0.35">
      <c r="A14" s="19"/>
      <c r="B14" s="20"/>
      <c r="C14" s="20"/>
      <c r="D14" s="20"/>
      <c r="E14" s="20"/>
      <c r="F14" s="20"/>
      <c r="G14" s="20"/>
      <c r="H14" s="20"/>
      <c r="I14" s="21"/>
    </row>
    <row r="15" spans="1:9" ht="22.5" customHeight="1" thickBot="1" x14ac:dyDescent="0.5">
      <c r="A15" s="19"/>
      <c r="B15" s="81" t="s">
        <v>14</v>
      </c>
      <c r="C15" s="82"/>
      <c r="D15" s="82"/>
      <c r="E15" s="82"/>
      <c r="F15" s="82"/>
      <c r="G15" s="82"/>
      <c r="H15" s="83"/>
      <c r="I15" s="22"/>
    </row>
    <row r="16" spans="1:9" ht="15.75" customHeight="1" x14ac:dyDescent="0.3">
      <c r="A16" s="19"/>
      <c r="B16" s="113" t="s">
        <v>15</v>
      </c>
      <c r="C16" s="114"/>
      <c r="D16" s="114"/>
      <c r="E16" s="114"/>
      <c r="F16" s="114"/>
      <c r="G16" s="114"/>
      <c r="H16" s="115"/>
      <c r="I16" s="23"/>
    </row>
    <row r="17" spans="1:10" ht="14.25" customHeight="1" x14ac:dyDescent="0.3">
      <c r="A17" s="19"/>
      <c r="B17" s="116" t="s">
        <v>19</v>
      </c>
      <c r="C17" s="117"/>
      <c r="D17" s="117"/>
      <c r="E17" s="117"/>
      <c r="F17" s="117"/>
      <c r="G17" s="117"/>
      <c r="H17" s="118"/>
      <c r="I17" s="23"/>
    </row>
    <row r="18" spans="1:10" ht="14.25" customHeight="1" x14ac:dyDescent="0.3">
      <c r="A18" s="19"/>
      <c r="B18" s="116" t="s">
        <v>16</v>
      </c>
      <c r="C18" s="117"/>
      <c r="D18" s="117"/>
      <c r="E18" s="117"/>
      <c r="F18" s="117"/>
      <c r="G18" s="117"/>
      <c r="H18" s="118"/>
      <c r="I18" s="23"/>
    </row>
    <row r="19" spans="1:10" ht="14.25" customHeight="1" x14ac:dyDescent="0.3">
      <c r="A19" s="19"/>
      <c r="B19" s="116" t="s">
        <v>17</v>
      </c>
      <c r="C19" s="117"/>
      <c r="D19" s="117"/>
      <c r="E19" s="117"/>
      <c r="F19" s="117"/>
      <c r="G19" s="117"/>
      <c r="H19" s="118"/>
      <c r="I19" s="23"/>
      <c r="J19" s="15"/>
    </row>
    <row r="20" spans="1:10" ht="14.25" customHeight="1" x14ac:dyDescent="0.3">
      <c r="A20" s="19"/>
      <c r="B20" s="116" t="s">
        <v>18</v>
      </c>
      <c r="C20" s="117"/>
      <c r="D20" s="117"/>
      <c r="E20" s="117"/>
      <c r="F20" s="117"/>
      <c r="G20" s="117"/>
      <c r="H20" s="118"/>
      <c r="I20" s="23"/>
    </row>
    <row r="21" spans="1:10" ht="14.25" customHeight="1" x14ac:dyDescent="0.3">
      <c r="A21" s="19"/>
      <c r="B21" s="116" t="s">
        <v>20</v>
      </c>
      <c r="C21" s="117"/>
      <c r="D21" s="117"/>
      <c r="E21" s="117"/>
      <c r="F21" s="117"/>
      <c r="G21" s="117"/>
      <c r="H21" s="118"/>
      <c r="I21" s="23"/>
    </row>
    <row r="22" spans="1:10" ht="15" thickBot="1" x14ac:dyDescent="0.35">
      <c r="A22" s="19"/>
      <c r="B22" s="85" t="s">
        <v>21</v>
      </c>
      <c r="C22" s="86"/>
      <c r="D22" s="86"/>
      <c r="E22" s="86"/>
      <c r="F22" s="86"/>
      <c r="G22" s="86"/>
      <c r="H22" s="87"/>
      <c r="I22" s="24"/>
    </row>
    <row r="23" spans="1:10" x14ac:dyDescent="0.3">
      <c r="A23" s="19"/>
      <c r="B23" s="88" t="s">
        <v>23</v>
      </c>
      <c r="C23" s="89"/>
      <c r="D23" s="89"/>
      <c r="E23" s="89"/>
      <c r="F23" s="89"/>
      <c r="G23" s="89"/>
      <c r="H23" s="90"/>
      <c r="I23" s="25"/>
    </row>
    <row r="24" spans="1:10" ht="15" thickBot="1" x14ac:dyDescent="0.35">
      <c r="A24" s="19"/>
      <c r="B24" s="78" t="s">
        <v>22</v>
      </c>
      <c r="C24" s="79"/>
      <c r="D24" s="79"/>
      <c r="E24" s="79"/>
      <c r="F24" s="79"/>
      <c r="G24" s="79"/>
      <c r="H24" s="80"/>
      <c r="I24" s="25"/>
    </row>
    <row r="25" spans="1:10" ht="10.5" customHeight="1" thickBot="1" x14ac:dyDescent="0.35">
      <c r="A25" s="19"/>
      <c r="B25" s="20"/>
      <c r="C25" s="20"/>
      <c r="D25" s="20"/>
      <c r="E25" s="20"/>
      <c r="F25" s="20"/>
      <c r="G25" s="20"/>
      <c r="H25" s="20"/>
      <c r="I25" s="21"/>
    </row>
    <row r="26" spans="1:10" ht="43.8" thickBot="1" x14ac:dyDescent="0.35">
      <c r="A26" s="19"/>
      <c r="B26" s="122" t="s">
        <v>24</v>
      </c>
      <c r="C26" s="123"/>
      <c r="D26" s="123"/>
      <c r="E26" s="124"/>
      <c r="F26" s="38" t="s">
        <v>36</v>
      </c>
      <c r="G26" s="43" t="s">
        <v>43</v>
      </c>
      <c r="H26" s="43" t="s">
        <v>38</v>
      </c>
      <c r="I26" s="21"/>
    </row>
    <row r="27" spans="1:10" ht="15" thickBot="1" x14ac:dyDescent="0.35">
      <c r="A27" s="19"/>
      <c r="B27" s="119" t="s">
        <v>25</v>
      </c>
      <c r="C27" s="120"/>
      <c r="D27" s="120"/>
      <c r="E27" s="121"/>
      <c r="F27" s="51">
        <v>19</v>
      </c>
      <c r="G27" s="52">
        <f>F13-570</f>
        <v>44738</v>
      </c>
      <c r="H27" s="44"/>
      <c r="I27" s="21"/>
    </row>
    <row r="28" spans="1:10" ht="15" thickBot="1" x14ac:dyDescent="0.35">
      <c r="A28" s="19"/>
      <c r="B28" s="119" t="s">
        <v>26</v>
      </c>
      <c r="C28" s="120"/>
      <c r="D28" s="120"/>
      <c r="E28" s="121"/>
      <c r="F28" s="53">
        <v>17</v>
      </c>
      <c r="G28" s="54">
        <f>F13-510</f>
        <v>44798</v>
      </c>
      <c r="H28" s="45"/>
      <c r="I28" s="21"/>
    </row>
    <row r="29" spans="1:10" ht="15" thickBot="1" x14ac:dyDescent="0.35">
      <c r="A29" s="19"/>
      <c r="B29" s="119" t="s">
        <v>27</v>
      </c>
      <c r="C29" s="120"/>
      <c r="D29" s="120"/>
      <c r="E29" s="121"/>
      <c r="F29" s="53">
        <v>15</v>
      </c>
      <c r="G29" s="54">
        <f>F13-450</f>
        <v>44858</v>
      </c>
      <c r="H29" s="45"/>
      <c r="I29" s="21"/>
    </row>
    <row r="30" spans="1:10" ht="15" thickBot="1" x14ac:dyDescent="0.35">
      <c r="A30" s="19"/>
      <c r="B30" s="119" t="s">
        <v>39</v>
      </c>
      <c r="C30" s="120"/>
      <c r="D30" s="120"/>
      <c r="E30" s="121"/>
      <c r="F30" s="53">
        <v>10</v>
      </c>
      <c r="G30" s="54">
        <f>F13-300</f>
        <v>45008</v>
      </c>
      <c r="H30" s="45"/>
      <c r="I30" s="21"/>
    </row>
    <row r="31" spans="1:10" ht="15" thickBot="1" x14ac:dyDescent="0.35">
      <c r="A31" s="19"/>
      <c r="B31" s="119" t="s">
        <v>40</v>
      </c>
      <c r="C31" s="120"/>
      <c r="D31" s="120"/>
      <c r="E31" s="121"/>
      <c r="F31" s="53">
        <v>8</v>
      </c>
      <c r="G31" s="54">
        <f>F13-240</f>
        <v>45068</v>
      </c>
      <c r="H31" s="45"/>
      <c r="I31" s="21"/>
    </row>
    <row r="32" spans="1:10" ht="15" thickBot="1" x14ac:dyDescent="0.35">
      <c r="A32" s="19"/>
      <c r="B32" s="119" t="s">
        <v>41</v>
      </c>
      <c r="C32" s="120"/>
      <c r="D32" s="120"/>
      <c r="E32" s="121"/>
      <c r="F32" s="53">
        <v>6</v>
      </c>
      <c r="G32" s="54">
        <f>F13-180</f>
        <v>45128</v>
      </c>
      <c r="H32" s="45"/>
      <c r="I32" s="21"/>
    </row>
    <row r="33" spans="1:9" ht="15" thickBot="1" x14ac:dyDescent="0.35">
      <c r="A33" s="19"/>
      <c r="B33" s="119" t="s">
        <v>30</v>
      </c>
      <c r="C33" s="120"/>
      <c r="D33" s="120"/>
      <c r="E33" s="121"/>
      <c r="F33" s="53">
        <v>6</v>
      </c>
      <c r="G33" s="54">
        <f>F13-180</f>
        <v>45128</v>
      </c>
      <c r="H33" s="45"/>
      <c r="I33" s="21"/>
    </row>
    <row r="34" spans="1:9" ht="15" thickBot="1" x14ac:dyDescent="0.35">
      <c r="A34" s="19"/>
      <c r="B34" s="119" t="s">
        <v>42</v>
      </c>
      <c r="C34" s="120"/>
      <c r="D34" s="120"/>
      <c r="E34" s="121"/>
      <c r="F34" s="53">
        <v>5</v>
      </c>
      <c r="G34" s="54">
        <f>F13-150</f>
        <v>45158</v>
      </c>
      <c r="H34" s="45"/>
      <c r="I34" s="21"/>
    </row>
    <row r="35" spans="1:9" ht="15" thickBot="1" x14ac:dyDescent="0.35">
      <c r="A35" s="19"/>
      <c r="B35" s="125" t="s">
        <v>31</v>
      </c>
      <c r="C35" s="126"/>
      <c r="D35" s="126"/>
      <c r="E35" s="127"/>
      <c r="F35" s="53">
        <v>4</v>
      </c>
      <c r="G35" s="54">
        <f>F13-120</f>
        <v>45188</v>
      </c>
      <c r="H35" s="45"/>
      <c r="I35" s="21"/>
    </row>
    <row r="36" spans="1:9" ht="15" thickBot="1" x14ac:dyDescent="0.35">
      <c r="A36" s="19"/>
      <c r="B36" s="125" t="s">
        <v>32</v>
      </c>
      <c r="C36" s="126"/>
      <c r="D36" s="126"/>
      <c r="E36" s="127"/>
      <c r="F36" s="53">
        <v>4</v>
      </c>
      <c r="G36" s="54">
        <f>F13-120</f>
        <v>45188</v>
      </c>
      <c r="H36" s="45"/>
      <c r="I36" s="21"/>
    </row>
    <row r="37" spans="1:9" ht="15" thickBot="1" x14ac:dyDescent="0.35">
      <c r="A37" s="19"/>
      <c r="B37" s="125" t="s">
        <v>45</v>
      </c>
      <c r="C37" s="126"/>
      <c r="D37" s="126"/>
      <c r="E37" s="127"/>
      <c r="F37" s="55">
        <v>4</v>
      </c>
      <c r="G37" s="54">
        <f>F13-120</f>
        <v>45188</v>
      </c>
      <c r="H37" s="45"/>
      <c r="I37" s="21"/>
    </row>
    <row r="38" spans="1:9" ht="15" thickBot="1" x14ac:dyDescent="0.35">
      <c r="A38" s="19"/>
      <c r="B38" s="125" t="s">
        <v>46</v>
      </c>
      <c r="C38" s="126"/>
      <c r="D38" s="126"/>
      <c r="E38" s="127"/>
      <c r="F38" s="56">
        <v>3.5</v>
      </c>
      <c r="G38" s="54">
        <f>F13-108</f>
        <v>45200</v>
      </c>
      <c r="H38" s="45"/>
      <c r="I38" s="21"/>
    </row>
    <row r="39" spans="1:9" ht="15" thickBot="1" x14ac:dyDescent="0.35">
      <c r="A39" s="19"/>
      <c r="B39" s="119" t="s">
        <v>47</v>
      </c>
      <c r="C39" s="120"/>
      <c r="D39" s="120"/>
      <c r="E39" s="121"/>
      <c r="F39" s="56">
        <v>1.5</v>
      </c>
      <c r="G39" s="54">
        <f>F13-45</f>
        <v>45263</v>
      </c>
      <c r="H39" s="48"/>
      <c r="I39" s="21"/>
    </row>
    <row r="40" spans="1:9" ht="15" thickBot="1" x14ac:dyDescent="0.35">
      <c r="A40" s="19"/>
      <c r="B40" s="119" t="s">
        <v>48</v>
      </c>
      <c r="C40" s="120"/>
      <c r="D40" s="120"/>
      <c r="E40" s="121"/>
      <c r="F40" s="56">
        <v>1.2</v>
      </c>
      <c r="G40" s="54">
        <f>F13-38</f>
        <v>45270</v>
      </c>
      <c r="H40" s="48"/>
      <c r="I40" s="21"/>
    </row>
    <row r="41" spans="1:9" ht="15" thickBot="1" x14ac:dyDescent="0.35">
      <c r="A41" s="19"/>
      <c r="B41" s="119" t="s">
        <v>33</v>
      </c>
      <c r="C41" s="120"/>
      <c r="D41" s="120"/>
      <c r="E41" s="121"/>
      <c r="F41" s="56">
        <v>1.1000000000000001</v>
      </c>
      <c r="G41" s="54">
        <f>F13-35</f>
        <v>45273</v>
      </c>
      <c r="H41" s="48"/>
      <c r="I41" s="37"/>
    </row>
    <row r="42" spans="1:9" ht="15" thickBot="1" x14ac:dyDescent="0.35">
      <c r="A42" s="19"/>
      <c r="B42" s="119" t="s">
        <v>34</v>
      </c>
      <c r="C42" s="120"/>
      <c r="D42" s="120"/>
      <c r="E42" s="121"/>
      <c r="F42" s="57">
        <v>1</v>
      </c>
      <c r="G42" s="58">
        <f>F13-30</f>
        <v>45278</v>
      </c>
      <c r="H42" s="49"/>
      <c r="I42" s="42"/>
    </row>
    <row r="43" spans="1:9" x14ac:dyDescent="0.3">
      <c r="A43" s="62"/>
      <c r="B43" s="61" t="str">
        <f>IF(HOME!B10&gt;"",HOME!B10,"")</f>
        <v/>
      </c>
      <c r="C43" s="46"/>
      <c r="D43" s="46"/>
      <c r="E43" s="46"/>
      <c r="F43" s="46"/>
      <c r="G43" s="46"/>
      <c r="H43" s="46"/>
      <c r="I43" s="47"/>
    </row>
    <row r="44" spans="1:9" x14ac:dyDescent="0.3">
      <c r="A44" s="62"/>
      <c r="B44" s="60" t="str">
        <f>IF(HOME!B11&gt;"",HOME!B11,"")</f>
        <v/>
      </c>
      <c r="C44" s="46"/>
      <c r="D44" s="46"/>
      <c r="E44" s="46"/>
      <c r="F44" s="46"/>
      <c r="G44" s="46"/>
      <c r="H44" s="46"/>
      <c r="I44" s="47"/>
    </row>
    <row r="45" spans="1:9" x14ac:dyDescent="0.3">
      <c r="A45" s="63" t="s">
        <v>53</v>
      </c>
      <c r="B45" s="60" t="str">
        <f>IF(HOME!B8&gt;"",HOME!B8,"File")</f>
        <v>PAYNE-BROCKWAY</v>
      </c>
      <c r="C45" s="20"/>
      <c r="D45" s="20"/>
      <c r="E45" s="20"/>
      <c r="F45" s="20"/>
      <c r="G45" s="20"/>
      <c r="H45" s="100"/>
      <c r="I45" s="101"/>
    </row>
    <row r="46" spans="1:9" x14ac:dyDescent="0.3">
      <c r="A46" s="62"/>
      <c r="B46" s="61" t="str">
        <f>IF(HOME!B8&gt;"","File","")</f>
        <v>File</v>
      </c>
      <c r="C46" s="20"/>
      <c r="D46" s="20"/>
      <c r="E46" s="20"/>
      <c r="F46" s="20"/>
      <c r="G46" s="20"/>
      <c r="H46" s="100" t="s">
        <v>44</v>
      </c>
      <c r="I46" s="101"/>
    </row>
    <row r="47" spans="1:9" ht="15" thickBot="1" x14ac:dyDescent="0.35">
      <c r="A47" s="64"/>
      <c r="B47" s="65"/>
      <c r="C47" s="26"/>
      <c r="D47" s="26"/>
      <c r="E47" s="26"/>
      <c r="F47" s="26"/>
      <c r="G47" s="26"/>
      <c r="H47" s="102">
        <v>43476</v>
      </c>
      <c r="I47" s="103"/>
    </row>
  </sheetData>
  <mergeCells count="43">
    <mergeCell ref="B36:E36"/>
    <mergeCell ref="B37:E37"/>
    <mergeCell ref="B38:E38"/>
    <mergeCell ref="B42:E42"/>
    <mergeCell ref="B41:E41"/>
    <mergeCell ref="B40:E40"/>
    <mergeCell ref="B39:E39"/>
    <mergeCell ref="B31:E31"/>
    <mergeCell ref="B32:E32"/>
    <mergeCell ref="B33:E33"/>
    <mergeCell ref="B34:E34"/>
    <mergeCell ref="B35:E35"/>
    <mergeCell ref="B24:H24"/>
    <mergeCell ref="B26:E26"/>
    <mergeCell ref="B28:E28"/>
    <mergeCell ref="B29:E29"/>
    <mergeCell ref="B30:E30"/>
    <mergeCell ref="B19:H19"/>
    <mergeCell ref="B20:H20"/>
    <mergeCell ref="B21:H21"/>
    <mergeCell ref="B22:H22"/>
    <mergeCell ref="B23:H23"/>
    <mergeCell ref="A1:I1"/>
    <mergeCell ref="A2:I2"/>
    <mergeCell ref="A3:I3"/>
    <mergeCell ref="C5:E5"/>
    <mergeCell ref="F5:G5"/>
    <mergeCell ref="H47:I47"/>
    <mergeCell ref="H46:I46"/>
    <mergeCell ref="H45:I45"/>
    <mergeCell ref="C7:E7"/>
    <mergeCell ref="F7:G7"/>
    <mergeCell ref="C9:E9"/>
    <mergeCell ref="F9:G9"/>
    <mergeCell ref="C11:E11"/>
    <mergeCell ref="F11:G11"/>
    <mergeCell ref="C13:E13"/>
    <mergeCell ref="F13:G13"/>
    <mergeCell ref="B27:E27"/>
    <mergeCell ref="B15:H15"/>
    <mergeCell ref="B16:H16"/>
    <mergeCell ref="B17:H17"/>
    <mergeCell ref="B18:H18"/>
  </mergeCells>
  <printOptions horizontalCentered="1" verticalCentered="1"/>
  <pageMargins left="0.5" right="0.5" top="0.5" bottom="0.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0B6400-C35C-4D0B-8627-A3C613C50B08}">
  <sheetPr>
    <tabColor theme="4" tint="0.39997558519241921"/>
  </sheetPr>
  <dimension ref="A1:J47"/>
  <sheetViews>
    <sheetView zoomScaleNormal="100" workbookViewId="0">
      <selection sqref="A1:I1"/>
    </sheetView>
  </sheetViews>
  <sheetFormatPr defaultRowHeight="14.4" x14ac:dyDescent="0.3"/>
  <cols>
    <col min="1" max="1" width="4.6640625" customWidth="1"/>
    <col min="2" max="2" width="10.33203125" customWidth="1"/>
    <col min="5" max="5" width="16.44140625" customWidth="1"/>
    <col min="6" max="6" width="10.44140625" customWidth="1"/>
    <col min="7" max="7" width="17" customWidth="1"/>
    <col min="8" max="8" width="13.5546875" bestFit="1" customWidth="1"/>
    <col min="9" max="9" width="4.6640625" customWidth="1"/>
    <col min="10" max="10" width="6.88671875" customWidth="1"/>
    <col min="13" max="13" width="9.109375" customWidth="1"/>
  </cols>
  <sheetData>
    <row r="1" spans="1:9" ht="22.8" x14ac:dyDescent="0.4">
      <c r="A1" s="69" t="s">
        <v>7</v>
      </c>
      <c r="B1" s="70"/>
      <c r="C1" s="70"/>
      <c r="D1" s="70"/>
      <c r="E1" s="70"/>
      <c r="F1" s="70"/>
      <c r="G1" s="70"/>
      <c r="H1" s="70"/>
      <c r="I1" s="71"/>
    </row>
    <row r="2" spans="1:9" ht="18" x14ac:dyDescent="0.35">
      <c r="A2" s="72" t="s">
        <v>8</v>
      </c>
      <c r="B2" s="73"/>
      <c r="C2" s="73"/>
      <c r="D2" s="73"/>
      <c r="E2" s="73"/>
      <c r="F2" s="73"/>
      <c r="G2" s="73"/>
      <c r="H2" s="73"/>
      <c r="I2" s="74"/>
    </row>
    <row r="3" spans="1:9" ht="15" thickBot="1" x14ac:dyDescent="0.35">
      <c r="A3" s="75" t="s">
        <v>9</v>
      </c>
      <c r="B3" s="76"/>
      <c r="C3" s="76"/>
      <c r="D3" s="76"/>
      <c r="E3" s="76"/>
      <c r="F3" s="76"/>
      <c r="G3" s="76"/>
      <c r="H3" s="76"/>
      <c r="I3" s="77"/>
    </row>
    <row r="4" spans="1:9" ht="9" customHeight="1" x14ac:dyDescent="0.3">
      <c r="A4" s="39"/>
      <c r="B4" s="40"/>
      <c r="C4" s="40"/>
      <c r="D4" s="40"/>
      <c r="E4" s="40"/>
      <c r="F4" s="40"/>
      <c r="G4" s="40"/>
      <c r="H4" s="40"/>
      <c r="I4" s="41"/>
    </row>
    <row r="5" spans="1:9" x14ac:dyDescent="0.3">
      <c r="A5" s="19"/>
      <c r="B5" s="20"/>
      <c r="C5" s="84" t="s">
        <v>11</v>
      </c>
      <c r="D5" s="84"/>
      <c r="E5" s="84"/>
      <c r="F5" s="107">
        <f ca="1">TODAY()</f>
        <v>45194</v>
      </c>
      <c r="G5" s="107"/>
      <c r="H5" s="34"/>
      <c r="I5" s="21"/>
    </row>
    <row r="6" spans="1:9" ht="8.1" customHeight="1" x14ac:dyDescent="0.3">
      <c r="A6" s="19"/>
      <c r="B6" s="20"/>
      <c r="C6" s="20"/>
      <c r="D6" s="20"/>
      <c r="E6" s="20"/>
      <c r="F6" s="20"/>
      <c r="G6" s="20"/>
      <c r="H6" s="20"/>
      <c r="I6" s="21"/>
    </row>
    <row r="7" spans="1:9" x14ac:dyDescent="0.3">
      <c r="A7" s="19"/>
      <c r="B7" s="20"/>
      <c r="C7" s="84" t="s">
        <v>10</v>
      </c>
      <c r="D7" s="84"/>
      <c r="E7" s="84"/>
      <c r="F7" s="108" t="str">
        <f>IF(HOME!B4&gt;"","City of "&amp;HOME!B4,HOME!B3&amp;" County")</f>
        <v>City of OLATHE</v>
      </c>
      <c r="G7" s="108"/>
      <c r="H7" s="35"/>
      <c r="I7" s="21"/>
    </row>
    <row r="8" spans="1:9" ht="8.1" customHeight="1" x14ac:dyDescent="0.3">
      <c r="A8" s="19"/>
      <c r="B8" s="20"/>
      <c r="C8" s="20"/>
      <c r="D8" s="20"/>
      <c r="E8" s="20"/>
      <c r="F8" s="20"/>
      <c r="G8" s="20"/>
      <c r="H8" s="20"/>
      <c r="I8" s="21"/>
    </row>
    <row r="9" spans="1:9" x14ac:dyDescent="0.3">
      <c r="A9" s="19"/>
      <c r="B9" s="20"/>
      <c r="C9" s="84" t="s">
        <v>6</v>
      </c>
      <c r="D9" s="84"/>
      <c r="E9" s="84"/>
      <c r="F9" s="108" t="str">
        <f>HOME!B5</f>
        <v>46 N-0748-01</v>
      </c>
      <c r="G9" s="108"/>
      <c r="H9" s="35"/>
      <c r="I9" s="21"/>
    </row>
    <row r="10" spans="1:9" ht="8.1" customHeight="1" x14ac:dyDescent="0.3">
      <c r="A10" s="19"/>
      <c r="B10" s="20"/>
      <c r="C10" s="20"/>
      <c r="D10" s="20"/>
      <c r="E10" s="20"/>
      <c r="F10" s="20"/>
      <c r="G10" s="20"/>
      <c r="H10" s="20"/>
      <c r="I10" s="21"/>
    </row>
    <row r="11" spans="1:9" x14ac:dyDescent="0.3">
      <c r="A11" s="19"/>
      <c r="B11" s="20"/>
      <c r="C11" s="84" t="s">
        <v>13</v>
      </c>
      <c r="D11" s="84"/>
      <c r="E11" s="84"/>
      <c r="F11" s="108" t="str">
        <f>HOME!B6</f>
        <v>CMAQ</v>
      </c>
      <c r="G11" s="108"/>
      <c r="H11" s="35"/>
      <c r="I11" s="21"/>
    </row>
    <row r="12" spans="1:9" ht="8.1" customHeight="1" x14ac:dyDescent="0.3">
      <c r="A12" s="19"/>
      <c r="B12" s="20"/>
      <c r="C12" s="20"/>
      <c r="D12" s="20"/>
      <c r="E12" s="20"/>
      <c r="F12" s="20"/>
      <c r="G12" s="20"/>
      <c r="H12" s="20"/>
      <c r="I12" s="21"/>
    </row>
    <row r="13" spans="1:9" x14ac:dyDescent="0.3">
      <c r="A13" s="19"/>
      <c r="B13" s="20"/>
      <c r="C13" s="84" t="s">
        <v>12</v>
      </c>
      <c r="D13" s="84"/>
      <c r="E13" s="84"/>
      <c r="F13" s="109">
        <f>HOME!B7</f>
        <v>45308</v>
      </c>
      <c r="G13" s="109"/>
      <c r="H13" s="35"/>
      <c r="I13" s="21"/>
    </row>
    <row r="14" spans="1:9" ht="9.75" customHeight="1" thickBot="1" x14ac:dyDescent="0.35">
      <c r="A14" s="19"/>
      <c r="B14" s="20"/>
      <c r="C14" s="20"/>
      <c r="D14" s="20"/>
      <c r="E14" s="20"/>
      <c r="F14" s="20"/>
      <c r="G14" s="20"/>
      <c r="H14" s="20"/>
      <c r="I14" s="21"/>
    </row>
    <row r="15" spans="1:9" ht="22.5" customHeight="1" thickBot="1" x14ac:dyDescent="0.5">
      <c r="A15" s="19"/>
      <c r="B15" s="81" t="s">
        <v>14</v>
      </c>
      <c r="C15" s="82"/>
      <c r="D15" s="82"/>
      <c r="E15" s="82"/>
      <c r="F15" s="82"/>
      <c r="G15" s="82"/>
      <c r="H15" s="83"/>
      <c r="I15" s="22"/>
    </row>
    <row r="16" spans="1:9" ht="15.75" customHeight="1" x14ac:dyDescent="0.3">
      <c r="A16" s="19"/>
      <c r="B16" s="113" t="s">
        <v>15</v>
      </c>
      <c r="C16" s="114"/>
      <c r="D16" s="114"/>
      <c r="E16" s="114"/>
      <c r="F16" s="114"/>
      <c r="G16" s="114"/>
      <c r="H16" s="115"/>
      <c r="I16" s="23"/>
    </row>
    <row r="17" spans="1:10" ht="14.25" customHeight="1" x14ac:dyDescent="0.3">
      <c r="A17" s="19"/>
      <c r="B17" s="116" t="s">
        <v>19</v>
      </c>
      <c r="C17" s="117"/>
      <c r="D17" s="117"/>
      <c r="E17" s="117"/>
      <c r="F17" s="117"/>
      <c r="G17" s="117"/>
      <c r="H17" s="118"/>
      <c r="I17" s="23"/>
    </row>
    <row r="18" spans="1:10" ht="14.25" customHeight="1" x14ac:dyDescent="0.3">
      <c r="A18" s="19"/>
      <c r="B18" s="116" t="s">
        <v>16</v>
      </c>
      <c r="C18" s="117"/>
      <c r="D18" s="117"/>
      <c r="E18" s="117"/>
      <c r="F18" s="117"/>
      <c r="G18" s="117"/>
      <c r="H18" s="118"/>
      <c r="I18" s="23"/>
    </row>
    <row r="19" spans="1:10" ht="14.25" customHeight="1" x14ac:dyDescent="0.3">
      <c r="A19" s="19"/>
      <c r="B19" s="116" t="s">
        <v>17</v>
      </c>
      <c r="C19" s="117"/>
      <c r="D19" s="117"/>
      <c r="E19" s="117"/>
      <c r="F19" s="117"/>
      <c r="G19" s="117"/>
      <c r="H19" s="118"/>
      <c r="I19" s="23"/>
      <c r="J19" s="15"/>
    </row>
    <row r="20" spans="1:10" ht="14.25" customHeight="1" x14ac:dyDescent="0.3">
      <c r="A20" s="19"/>
      <c r="B20" s="116" t="s">
        <v>18</v>
      </c>
      <c r="C20" s="117"/>
      <c r="D20" s="117"/>
      <c r="E20" s="117"/>
      <c r="F20" s="117"/>
      <c r="G20" s="117"/>
      <c r="H20" s="118"/>
      <c r="I20" s="23"/>
    </row>
    <row r="21" spans="1:10" ht="14.25" customHeight="1" x14ac:dyDescent="0.3">
      <c r="A21" s="19"/>
      <c r="B21" s="116" t="s">
        <v>20</v>
      </c>
      <c r="C21" s="117"/>
      <c r="D21" s="117"/>
      <c r="E21" s="117"/>
      <c r="F21" s="117"/>
      <c r="G21" s="117"/>
      <c r="H21" s="118"/>
      <c r="I21" s="23"/>
    </row>
    <row r="22" spans="1:10" ht="15" thickBot="1" x14ac:dyDescent="0.35">
      <c r="A22" s="19"/>
      <c r="B22" s="85" t="s">
        <v>21</v>
      </c>
      <c r="C22" s="86"/>
      <c r="D22" s="86"/>
      <c r="E22" s="86"/>
      <c r="F22" s="86"/>
      <c r="G22" s="86"/>
      <c r="H22" s="87"/>
      <c r="I22" s="24"/>
    </row>
    <row r="23" spans="1:10" x14ac:dyDescent="0.3">
      <c r="A23" s="19"/>
      <c r="B23" s="88" t="s">
        <v>23</v>
      </c>
      <c r="C23" s="89"/>
      <c r="D23" s="89"/>
      <c r="E23" s="89"/>
      <c r="F23" s="89"/>
      <c r="G23" s="89"/>
      <c r="H23" s="90"/>
      <c r="I23" s="25"/>
    </row>
    <row r="24" spans="1:10" ht="15" thickBot="1" x14ac:dyDescent="0.35">
      <c r="A24" s="19"/>
      <c r="B24" s="78" t="s">
        <v>22</v>
      </c>
      <c r="C24" s="79"/>
      <c r="D24" s="79"/>
      <c r="E24" s="79"/>
      <c r="F24" s="79"/>
      <c r="G24" s="79"/>
      <c r="H24" s="80"/>
      <c r="I24" s="25"/>
    </row>
    <row r="25" spans="1:10" ht="10.5" customHeight="1" thickBot="1" x14ac:dyDescent="0.35">
      <c r="A25" s="19"/>
      <c r="B25" s="20"/>
      <c r="C25" s="20"/>
      <c r="D25" s="20"/>
      <c r="E25" s="20"/>
      <c r="F25" s="20"/>
      <c r="G25" s="20"/>
      <c r="H25" s="20"/>
      <c r="I25" s="21"/>
    </row>
    <row r="26" spans="1:10" ht="43.8" thickBot="1" x14ac:dyDescent="0.35">
      <c r="A26" s="19"/>
      <c r="B26" s="122" t="s">
        <v>24</v>
      </c>
      <c r="C26" s="123"/>
      <c r="D26" s="123"/>
      <c r="E26" s="124"/>
      <c r="F26" s="38" t="s">
        <v>36</v>
      </c>
      <c r="G26" s="43" t="s">
        <v>43</v>
      </c>
      <c r="H26" s="43" t="s">
        <v>38</v>
      </c>
      <c r="I26" s="21"/>
    </row>
    <row r="27" spans="1:10" ht="15" thickBot="1" x14ac:dyDescent="0.35">
      <c r="A27" s="19"/>
      <c r="B27" s="119" t="s">
        <v>25</v>
      </c>
      <c r="C27" s="120"/>
      <c r="D27" s="120"/>
      <c r="E27" s="121"/>
      <c r="F27" s="59">
        <v>22</v>
      </c>
      <c r="G27" s="52">
        <f>F13-660</f>
        <v>44648</v>
      </c>
      <c r="H27" s="44"/>
      <c r="I27" s="21"/>
    </row>
    <row r="28" spans="1:10" ht="15" thickBot="1" x14ac:dyDescent="0.35">
      <c r="A28" s="19"/>
      <c r="B28" s="119" t="s">
        <v>26</v>
      </c>
      <c r="C28" s="120"/>
      <c r="D28" s="120"/>
      <c r="E28" s="121"/>
      <c r="F28" s="59">
        <v>20</v>
      </c>
      <c r="G28" s="54">
        <f>F13-600</f>
        <v>44708</v>
      </c>
      <c r="H28" s="45"/>
      <c r="I28" s="21"/>
    </row>
    <row r="29" spans="1:10" ht="15" thickBot="1" x14ac:dyDescent="0.35">
      <c r="A29" s="19"/>
      <c r="B29" s="119" t="s">
        <v>27</v>
      </c>
      <c r="C29" s="120"/>
      <c r="D29" s="120"/>
      <c r="E29" s="121"/>
      <c r="F29" s="59">
        <v>15</v>
      </c>
      <c r="G29" s="54">
        <f>F13-450</f>
        <v>44858</v>
      </c>
      <c r="H29" s="45"/>
      <c r="I29" s="21"/>
    </row>
    <row r="30" spans="1:10" ht="15" thickBot="1" x14ac:dyDescent="0.35">
      <c r="A30" s="19"/>
      <c r="B30" s="119" t="s">
        <v>39</v>
      </c>
      <c r="C30" s="120"/>
      <c r="D30" s="120"/>
      <c r="E30" s="121"/>
      <c r="F30" s="59">
        <v>11</v>
      </c>
      <c r="G30" s="54">
        <f>F13-330</f>
        <v>44978</v>
      </c>
      <c r="H30" s="45"/>
      <c r="I30" s="21"/>
    </row>
    <row r="31" spans="1:10" ht="15" thickBot="1" x14ac:dyDescent="0.35">
      <c r="A31" s="19"/>
      <c r="B31" s="119" t="s">
        <v>40</v>
      </c>
      <c r="C31" s="120"/>
      <c r="D31" s="120"/>
      <c r="E31" s="121"/>
      <c r="F31" s="59">
        <v>9</v>
      </c>
      <c r="G31" s="54">
        <f>F13-270</f>
        <v>45038</v>
      </c>
      <c r="H31" s="45"/>
      <c r="I31" s="21"/>
    </row>
    <row r="32" spans="1:10" ht="15" thickBot="1" x14ac:dyDescent="0.35">
      <c r="A32" s="19"/>
      <c r="B32" s="119" t="s">
        <v>41</v>
      </c>
      <c r="C32" s="120"/>
      <c r="D32" s="120"/>
      <c r="E32" s="121"/>
      <c r="F32" s="53">
        <v>6</v>
      </c>
      <c r="G32" s="54">
        <f>F13-180</f>
        <v>45128</v>
      </c>
      <c r="H32" s="45"/>
      <c r="I32" s="21"/>
    </row>
    <row r="33" spans="1:9" ht="15" thickBot="1" x14ac:dyDescent="0.35">
      <c r="A33" s="19"/>
      <c r="B33" s="119" t="s">
        <v>30</v>
      </c>
      <c r="C33" s="120"/>
      <c r="D33" s="120"/>
      <c r="E33" s="121"/>
      <c r="F33" s="53">
        <v>6</v>
      </c>
      <c r="G33" s="54">
        <f>F13-180</f>
        <v>45128</v>
      </c>
      <c r="H33" s="45"/>
      <c r="I33" s="21"/>
    </row>
    <row r="34" spans="1:9" ht="15" thickBot="1" x14ac:dyDescent="0.35">
      <c r="A34" s="19"/>
      <c r="B34" s="119" t="s">
        <v>42</v>
      </c>
      <c r="C34" s="120"/>
      <c r="D34" s="120"/>
      <c r="E34" s="121"/>
      <c r="F34" s="53">
        <v>5</v>
      </c>
      <c r="G34" s="54">
        <f>F13-150</f>
        <v>45158</v>
      </c>
      <c r="H34" s="45"/>
      <c r="I34" s="21"/>
    </row>
    <row r="35" spans="1:9" ht="15" thickBot="1" x14ac:dyDescent="0.35">
      <c r="A35" s="19"/>
      <c r="B35" s="125" t="s">
        <v>31</v>
      </c>
      <c r="C35" s="126"/>
      <c r="D35" s="126"/>
      <c r="E35" s="127"/>
      <c r="F35" s="53">
        <v>4</v>
      </c>
      <c r="G35" s="54">
        <f>F13-120</f>
        <v>45188</v>
      </c>
      <c r="H35" s="45"/>
      <c r="I35" s="21"/>
    </row>
    <row r="36" spans="1:9" ht="15" thickBot="1" x14ac:dyDescent="0.35">
      <c r="A36" s="19"/>
      <c r="B36" s="125" t="s">
        <v>32</v>
      </c>
      <c r="C36" s="126"/>
      <c r="D36" s="126"/>
      <c r="E36" s="127"/>
      <c r="F36" s="53">
        <v>4</v>
      </c>
      <c r="G36" s="54">
        <f>F13-120</f>
        <v>45188</v>
      </c>
      <c r="H36" s="45"/>
      <c r="I36" s="21"/>
    </row>
    <row r="37" spans="1:9" ht="15" thickBot="1" x14ac:dyDescent="0.35">
      <c r="A37" s="19"/>
      <c r="B37" s="125" t="s">
        <v>45</v>
      </c>
      <c r="C37" s="126"/>
      <c r="D37" s="126"/>
      <c r="E37" s="127"/>
      <c r="F37" s="55">
        <v>4</v>
      </c>
      <c r="G37" s="54">
        <f>F13-120</f>
        <v>45188</v>
      </c>
      <c r="H37" s="45"/>
      <c r="I37" s="21"/>
    </row>
    <row r="38" spans="1:9" ht="15" thickBot="1" x14ac:dyDescent="0.35">
      <c r="A38" s="19"/>
      <c r="B38" s="125" t="s">
        <v>46</v>
      </c>
      <c r="C38" s="126"/>
      <c r="D38" s="126"/>
      <c r="E38" s="127"/>
      <c r="F38" s="56">
        <v>3.5</v>
      </c>
      <c r="G38" s="54">
        <f>F13-108</f>
        <v>45200</v>
      </c>
      <c r="H38" s="45"/>
      <c r="I38" s="21"/>
    </row>
    <row r="39" spans="1:9" ht="15" thickBot="1" x14ac:dyDescent="0.35">
      <c r="A39" s="19"/>
      <c r="B39" s="119" t="s">
        <v>47</v>
      </c>
      <c r="C39" s="120"/>
      <c r="D39" s="120"/>
      <c r="E39" s="121"/>
      <c r="F39" s="56">
        <v>1.5</v>
      </c>
      <c r="G39" s="54">
        <f>F13-45</f>
        <v>45263</v>
      </c>
      <c r="H39" s="48"/>
      <c r="I39" s="21"/>
    </row>
    <row r="40" spans="1:9" ht="15" thickBot="1" x14ac:dyDescent="0.35">
      <c r="A40" s="19"/>
      <c r="B40" s="119" t="s">
        <v>48</v>
      </c>
      <c r="C40" s="120"/>
      <c r="D40" s="120"/>
      <c r="E40" s="121"/>
      <c r="F40" s="56">
        <v>1.2</v>
      </c>
      <c r="G40" s="54">
        <f>F13-38</f>
        <v>45270</v>
      </c>
      <c r="H40" s="48"/>
      <c r="I40" s="21"/>
    </row>
    <row r="41" spans="1:9" ht="15" thickBot="1" x14ac:dyDescent="0.35">
      <c r="A41" s="19"/>
      <c r="B41" s="119" t="s">
        <v>33</v>
      </c>
      <c r="C41" s="120"/>
      <c r="D41" s="120"/>
      <c r="E41" s="121"/>
      <c r="F41" s="56">
        <v>1.1000000000000001</v>
      </c>
      <c r="G41" s="54">
        <f>F13-35</f>
        <v>45273</v>
      </c>
      <c r="H41" s="48"/>
      <c r="I41" s="37"/>
    </row>
    <row r="42" spans="1:9" ht="15" thickBot="1" x14ac:dyDescent="0.35">
      <c r="A42" s="19"/>
      <c r="B42" s="119" t="s">
        <v>34</v>
      </c>
      <c r="C42" s="120"/>
      <c r="D42" s="120"/>
      <c r="E42" s="121"/>
      <c r="F42" s="57">
        <v>1</v>
      </c>
      <c r="G42" s="58">
        <f>F13-30</f>
        <v>45278</v>
      </c>
      <c r="H42" s="49"/>
      <c r="I42" s="42"/>
    </row>
    <row r="43" spans="1:9" x14ac:dyDescent="0.3">
      <c r="A43" s="62"/>
      <c r="B43" s="61" t="str">
        <f>IF(HOME!B10&gt;"",HOME!B10,"")</f>
        <v/>
      </c>
      <c r="C43" s="46"/>
      <c r="D43" s="46"/>
      <c r="E43" s="46"/>
      <c r="F43" s="46"/>
      <c r="G43" s="46"/>
      <c r="H43" s="46"/>
      <c r="I43" s="47"/>
    </row>
    <row r="44" spans="1:9" x14ac:dyDescent="0.3">
      <c r="A44" s="62"/>
      <c r="B44" s="60" t="str">
        <f>IF(HOME!B11&gt;"",HOME!B11,"")</f>
        <v/>
      </c>
      <c r="C44" s="46"/>
      <c r="D44" s="46"/>
      <c r="E44" s="46"/>
      <c r="F44" s="46"/>
      <c r="G44" s="46"/>
      <c r="H44" s="46"/>
      <c r="I44" s="47"/>
    </row>
    <row r="45" spans="1:9" x14ac:dyDescent="0.3">
      <c r="A45" s="63" t="s">
        <v>53</v>
      </c>
      <c r="B45" s="60" t="str">
        <f>IF(HOME!B8&gt;"",HOME!B8,"File")</f>
        <v>PAYNE-BROCKWAY</v>
      </c>
      <c r="C45" s="20"/>
      <c r="D45" s="20"/>
      <c r="E45" s="20"/>
      <c r="F45" s="20"/>
      <c r="G45" s="20"/>
      <c r="H45" s="100"/>
      <c r="I45" s="101"/>
    </row>
    <row r="46" spans="1:9" x14ac:dyDescent="0.3">
      <c r="A46" s="62"/>
      <c r="B46" s="61" t="str">
        <f>IF(HOME!B8&gt;"","File","")</f>
        <v>File</v>
      </c>
      <c r="C46" s="20"/>
      <c r="D46" s="20"/>
      <c r="E46" s="20"/>
      <c r="F46" s="20"/>
      <c r="G46" s="20"/>
      <c r="H46" s="100" t="s">
        <v>54</v>
      </c>
      <c r="I46" s="101"/>
    </row>
    <row r="47" spans="1:9" ht="15" thickBot="1" x14ac:dyDescent="0.35">
      <c r="A47" s="64"/>
      <c r="B47" s="65"/>
      <c r="C47" s="26"/>
      <c r="D47" s="26"/>
      <c r="E47" s="26"/>
      <c r="F47" s="26"/>
      <c r="G47" s="26"/>
      <c r="H47" s="102">
        <v>43476</v>
      </c>
      <c r="I47" s="103"/>
    </row>
  </sheetData>
  <mergeCells count="43">
    <mergeCell ref="H45:I45"/>
    <mergeCell ref="H46:I46"/>
    <mergeCell ref="B38:E38"/>
    <mergeCell ref="B39:E39"/>
    <mergeCell ref="B40:E40"/>
    <mergeCell ref="B41:E41"/>
    <mergeCell ref="B42:E42"/>
    <mergeCell ref="B33:E33"/>
    <mergeCell ref="B34:E34"/>
    <mergeCell ref="B35:E35"/>
    <mergeCell ref="B36:E36"/>
    <mergeCell ref="B37:E37"/>
    <mergeCell ref="B28:E28"/>
    <mergeCell ref="B29:E29"/>
    <mergeCell ref="B30:E30"/>
    <mergeCell ref="B31:E31"/>
    <mergeCell ref="B32:E32"/>
    <mergeCell ref="B21:H21"/>
    <mergeCell ref="B22:H22"/>
    <mergeCell ref="B23:H23"/>
    <mergeCell ref="B24:H24"/>
    <mergeCell ref="B26:E26"/>
    <mergeCell ref="B16:H16"/>
    <mergeCell ref="B17:H17"/>
    <mergeCell ref="B18:H18"/>
    <mergeCell ref="B19:H19"/>
    <mergeCell ref="B20:H20"/>
    <mergeCell ref="H47:I47"/>
    <mergeCell ref="C7:E7"/>
    <mergeCell ref="F7:G7"/>
    <mergeCell ref="A1:I1"/>
    <mergeCell ref="A2:I2"/>
    <mergeCell ref="A3:I3"/>
    <mergeCell ref="C5:E5"/>
    <mergeCell ref="F5:G5"/>
    <mergeCell ref="C9:E9"/>
    <mergeCell ref="F9:G9"/>
    <mergeCell ref="C11:E11"/>
    <mergeCell ref="F11:G11"/>
    <mergeCell ref="C13:E13"/>
    <mergeCell ref="F13:G13"/>
    <mergeCell ref="B27:E27"/>
    <mergeCell ref="B15:H15"/>
  </mergeCells>
  <printOptions horizontalCentered="1" verticalCentered="1"/>
  <pageMargins left="0.5" right="0.5" top="0.5" bottom="0.5" header="0.3" footer="0.3"/>
  <pageSetup paperSize="256"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a a 2 7 e 8 9 7 - 6 b 8 4 - 4 5 5 a - 8 7 a a - 4 c 0 4 3 f 7 1 6 8 8 e "   x m l n s = " h t t p : / / s c h e m a s . m i c r o s o f t . c o m / D a t a M a s h u p " > A A A A A B c D A A B Q S w M E F A A C A A g A a U c x T s H S d h i n A A A A + A A A A B I A H A B D b 2 5 m a W c v U G F j a 2 F n Z S 5 4 b W w g o h g A K K A U A A A A A A A A A A A A A A A A A A A A A A A A A A A A h Y 9 B D o I w F E S v Q r q n r V U M I Z + y c C u J C d G 4 b U q F R i i G F s v d X H g k r y C J o u 5 c z u R N 8 u Z x u 0 M 2 t k 1 w V b 3 V n U n R A l M U K C O 7 U p s q R Y M 7 h T H K O O y E P I t K B R N s b D J a n a L a u U t C i P c e + y X u + o o w S h f k m G 8 L W a t W h N p Y J 4 x U 6 L M q / 6 8 Q h 8 N L h j O 8 X u G I x R G O Y g Z k r i H X 5 o u w y R h T I D 8 l b I b G D b 3 i y o T 7 A s g c g b x f 8 C d Q S w M E F A A C A A g A a U c x T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G l H M U 4 o i k e 4 D g A A A B E A A A A T A B w A R m 9 y b X V s Y X M v U 2 V j d G l v b j E u b S C i G A A o o B Q A A A A A A A A A A A A A A A A A A A A A A A A A A A A r T k 0 u y c z P U w i G 0 I b W A F B L A Q I t A B Q A A g A I A G l H M U 7 B 0 n Y Y p w A A A P g A A A A S A A A A A A A A A A A A A A A A A A A A A A B D b 2 5 m a W c v U G F j a 2 F n Z S 5 4 b W x Q S w E C L Q A U A A I A C A B p R z F O D 8 r p q 6 Q A A A D p A A A A E w A A A A A A A A A A A A A A A A D z A A A A W 0 N v b n R l b n R f V H l w Z X N d L n h t b F B L A Q I t A B Q A A g A I A G l H M U 4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C + 5 b / / X 6 q S T 7 Z M 5 8 + c 0 5 J 5 A A A A A A I A A A A A A A N m A A D A A A A A E A A A A C s l S w b R D 3 a U o I y i C 4 i N T c E A A A A A B I A A A K A A A A A Q A A A A F B P J / E K 5 6 l y O G 0 j 0 b j y H C 1 A A A A D E k 9 b h 7 4 R h v J O 4 T T p u Q / D M H c B F f C Y r b j S e e x V o g w U H a U V M U 4 / r I U F D e r G O Z T p K / J B m B I X n 6 f N z z S m C Y v k K G A E v p V q O z Y D a G K Y j R M C 7 G b x a P x Q A A A D 6 Q T Q U y 3 k C e j J 0 t U V h E F Z 3 U m T y o g = = < / D a t a M a s h u p > 
</file>

<file path=customXml/itemProps1.xml><?xml version="1.0" encoding="utf-8"?>
<ds:datastoreItem xmlns:ds="http://schemas.openxmlformats.org/officeDocument/2006/customXml" ds:itemID="{9FFEC7EC-A267-46E4-8060-52C61D6D81C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HOME</vt:lpstr>
      <vt:lpstr>RupisA-14mo</vt:lpstr>
      <vt:lpstr>RupisB-19mo</vt:lpstr>
      <vt:lpstr>RupisC-22mo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Roth [KDOT]</dc:creator>
  <cp:lastModifiedBy>David Northup [KDOT]</cp:lastModifiedBy>
  <cp:lastPrinted>2021-02-15T18:47:27Z</cp:lastPrinted>
  <dcterms:created xsi:type="dcterms:W3CDTF">2018-06-19T19:42:49Z</dcterms:created>
  <dcterms:modified xsi:type="dcterms:W3CDTF">2023-09-25T16:28:54Z</dcterms:modified>
</cp:coreProperties>
</file>