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Calculations" sheetId="1" r:id="rId1"/>
    <sheet name="Mix Designs" sheetId="2" r:id="rId2"/>
  </sheets>
  <definedNames>
    <definedName name="_xlnm.Print_Area" localSheetId="0">'Calculations'!$A$1:$K$24</definedName>
  </definedNames>
  <calcPr fullCalcOnLoad="1"/>
</workbook>
</file>

<file path=xl/sharedStrings.xml><?xml version="1.0" encoding="utf-8"?>
<sst xmlns="http://schemas.openxmlformats.org/spreadsheetml/2006/main" count="251" uniqueCount="124">
  <si>
    <t>What is the Tare Factor?</t>
  </si>
  <si>
    <t>lbs</t>
  </si>
  <si>
    <t>lbs/CF</t>
  </si>
  <si>
    <t>Concrete Unit Weight Calculations</t>
  </si>
  <si>
    <t>Is Concrete Acceptable Based on Air and Unit Weight?</t>
  </si>
  <si>
    <t>Builders Ready-Mix</t>
  </si>
  <si>
    <t>E&amp;M Precast and Ready-Mix</t>
  </si>
  <si>
    <t>Precast Eng. &amp; Manufacturing (Precast)</t>
  </si>
  <si>
    <t>St. Joe Concrete Products</t>
  </si>
  <si>
    <t>Vanguard Products (Precast)</t>
  </si>
  <si>
    <t>Whistle Redi-Mix</t>
  </si>
  <si>
    <t>Strength</t>
  </si>
  <si>
    <t>Design</t>
  </si>
  <si>
    <t>Air Entrainment Percentages</t>
  </si>
  <si>
    <t>Barbour Concrete Company - BCC-GR-KC4K</t>
  </si>
  <si>
    <t>Air</t>
  </si>
  <si>
    <t>Unit Wt</t>
  </si>
  <si>
    <t>Property</t>
  </si>
  <si>
    <t>What is the Design Strength?</t>
  </si>
  <si>
    <t>psi</t>
  </si>
  <si>
    <t>NA</t>
  </si>
  <si>
    <t>Century Concrete - 6684K</t>
  </si>
  <si>
    <t>Century Concrete - 670-MR4K</t>
  </si>
  <si>
    <t>Century Concrete - 670-SP4K</t>
  </si>
  <si>
    <t>Century Concrete - 6844K</t>
  </si>
  <si>
    <t>Century Concrete - 685-MR4K</t>
  </si>
  <si>
    <t>Century Concrete - 685-SP4K</t>
  </si>
  <si>
    <t>Century Concrete - 686-MR5K</t>
  </si>
  <si>
    <t>Century Concrete - 686-SP5K</t>
  </si>
  <si>
    <t>High Early</t>
  </si>
  <si>
    <t>Fordyce Concrete - 6684K</t>
  </si>
  <si>
    <t>Fordyce Concrete - 670-MR4K</t>
  </si>
  <si>
    <t>Fordyce Concrete - 670-SP4K</t>
  </si>
  <si>
    <t>Fordyce Concrete - 6844K</t>
  </si>
  <si>
    <t>Fordyce Concrete - 685-MR4K</t>
  </si>
  <si>
    <t>Fordyce Concrete - 685-SP4K</t>
  </si>
  <si>
    <t>Fordyce Concrete - 686-MR5K</t>
  </si>
  <si>
    <t>Fordyce Concrete - 686-SP5K</t>
  </si>
  <si>
    <t>Kincaid Ready-Mix - 860024_4K</t>
  </si>
  <si>
    <t>Kincaid Ready-Mix - 865822_5K</t>
  </si>
  <si>
    <t>Kincaid Ready-Mix - 865824_5K</t>
  </si>
  <si>
    <t>Kincaid Ready-Mix - 860022_4K</t>
  </si>
  <si>
    <t>Geiger Ready-Mix - KC4KBK10</t>
  </si>
  <si>
    <t>Geiger Ready-Mix - KC4KBK25</t>
  </si>
  <si>
    <t>Geiger Ready-Mix - KC4KBK40</t>
  </si>
  <si>
    <t>Geiger Ready-Mix - KC5KBK10</t>
  </si>
  <si>
    <t>Geiger Ready-Mix - KC5KBK25</t>
  </si>
  <si>
    <t>Geiger Ready-Mix - KC5KBK40</t>
  </si>
  <si>
    <t>The Calculated Unit Weight of the Field Sample =</t>
  </si>
  <si>
    <t>%     and</t>
  </si>
  <si>
    <t>%   Air</t>
  </si>
  <si>
    <t xml:space="preserve">Associated Range of Unit Weights = </t>
  </si>
  <si>
    <t>Password:Mixdesigns</t>
  </si>
  <si>
    <t>Password: Calculations</t>
  </si>
  <si>
    <t>%</t>
  </si>
  <si>
    <t>Concrete Supplier</t>
  </si>
  <si>
    <t>Air (%)</t>
  </si>
  <si>
    <t>Unit Wt (lbs/CF)</t>
  </si>
  <si>
    <t>Enter the Percent Air from the Field Test (Round to the Nearest 0.1%)</t>
  </si>
  <si>
    <t>What is the Weight of the Empty Test Bucket?</t>
  </si>
  <si>
    <t>What is the Weight of the Test Bucket Plus Concrete?</t>
  </si>
  <si>
    <t>Project Name:</t>
  </si>
  <si>
    <t>Date of Test:</t>
  </si>
  <si>
    <t>Purpose of Concrete:</t>
  </si>
  <si>
    <t>119th Street (US-69 to Riley)</t>
  </si>
  <si>
    <t>Project Number:</t>
  </si>
  <si>
    <t>TH-0734</t>
  </si>
  <si>
    <t>Time of Test:</t>
  </si>
  <si>
    <t>12:30 P.M.</t>
  </si>
  <si>
    <t>Traffic signal mast arm foundation in NE corner of 119th St &amp; Antioch Rd</t>
  </si>
  <si>
    <t>The Net Unit Weight of the Concrete =</t>
  </si>
  <si>
    <t>Select the Concrete Supplier &amp; Mix Designation</t>
  </si>
  <si>
    <t>APAC</t>
  </si>
  <si>
    <t>Century Concrete - 687-HE5K</t>
  </si>
  <si>
    <t>Century Concrete - 718-MR5K</t>
  </si>
  <si>
    <t>Century Concrete - 718-SP5K</t>
  </si>
  <si>
    <t>Cretex Concrete Products Midwest - CMW BS 5K DC-FA-Q</t>
  </si>
  <si>
    <t>Cretex Concrete Products Midwest - CMW BS 5K WC-FA-Q</t>
  </si>
  <si>
    <t>Cretex Concrete Products Midwest - CMW LAW 5K WC-FA-Q</t>
  </si>
  <si>
    <t>Fordyce Concrete - 687-HE5K</t>
  </si>
  <si>
    <t>Fordyce Concrete - 718-MR5K</t>
  </si>
  <si>
    <t>Fordyce Concrete - 718-SP5K</t>
  </si>
  <si>
    <t>Geiger Ready-Mix - KC4KBM10</t>
  </si>
  <si>
    <t>Geiger Ready-Mix - KC4KBM25</t>
  </si>
  <si>
    <t>Geiger Ready-Mix - KC4KBM40</t>
  </si>
  <si>
    <t>Geiger Ready-Mix - KC5KBM10</t>
  </si>
  <si>
    <t>Geiger Ready-Mix - KC5KBM25</t>
  </si>
  <si>
    <t>Geiger Ready-Mix - KC5KBM40</t>
  </si>
  <si>
    <t>LaFarge / QuickSilver - KB40HD12</t>
  </si>
  <si>
    <t>LaFarge / QuickSilver - KB40HD22</t>
  </si>
  <si>
    <t>LaFarge / QuickSilver - KB40HD32</t>
  </si>
  <si>
    <t>LaFarge / QuickSilver - KB50HD12</t>
  </si>
  <si>
    <t>LaFarge / QuickSilver - KB50HD22</t>
  </si>
  <si>
    <t>LaFarge / QuickSilver - KB50HD32</t>
  </si>
  <si>
    <t>Penny's Concrete - AS6425G42</t>
  </si>
  <si>
    <t>Penny's Concrete - AS6425G44</t>
  </si>
  <si>
    <t>Penny's Concrete - AS6525G40</t>
  </si>
  <si>
    <t>Penny's Concrete - AS6525G42</t>
  </si>
  <si>
    <t>Penny's Concrete - AS6525G44</t>
  </si>
  <si>
    <t xml:space="preserve">RAMS Ready-Mix </t>
  </si>
  <si>
    <t>Approval</t>
  </si>
  <si>
    <t>Date</t>
  </si>
  <si>
    <t>Concrete Materials - QKB4K1041</t>
  </si>
  <si>
    <t>Concrete Materials - QKB4K1042</t>
  </si>
  <si>
    <t>Concrete Materials - QKB4K1043</t>
  </si>
  <si>
    <t>Concrete Materials - QKB4K1044</t>
  </si>
  <si>
    <t>Geiger Ready-Mix - KC4KHK10</t>
  </si>
  <si>
    <t>Geiger Ready-Mix - KC4KHK25</t>
  </si>
  <si>
    <t>Geiger Ready-Mix - KC4KHK40</t>
  </si>
  <si>
    <t>Geiger Ready-Mix - KC5KHM10</t>
  </si>
  <si>
    <t>Geiger Ready-Mix - KC4KHM10</t>
  </si>
  <si>
    <t>Geiger Ready-Mix - KC4KHM25</t>
  </si>
  <si>
    <t>Geiger Ready-Mix - KC4KHM40</t>
  </si>
  <si>
    <t>Geiger Ready-Mix - KC5KHK10</t>
  </si>
  <si>
    <t>Geiger Ready-Mix - KC5KHK25</t>
  </si>
  <si>
    <t>Geiger Ready-Mix - KC5KHK40</t>
  </si>
  <si>
    <t>Geiger Ready-Mix - KC5KHM25</t>
  </si>
  <si>
    <t>Geiger Ready-Mix - KC5KHM40</t>
  </si>
  <si>
    <t>Kincaid Ready-Mix - 8844HE_5K</t>
  </si>
  <si>
    <t>Parshall Concrete Products - KCMMB 5K</t>
  </si>
  <si>
    <t>Pretech (Percast) - 4K KCMMB</t>
  </si>
  <si>
    <t>Pretech (Percast) - 5K KCMMB</t>
  </si>
  <si>
    <t>Reliable Concrete KCMMB 4K</t>
  </si>
  <si>
    <t>Approval Date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</si>
</sst>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mm/dd/yy;@"/>
  </numFmts>
  <fonts count="4">
    <font>
      <sz val="10"/>
      <name val="Arial"/>
      <family val="0"/>
    </font>
    <font>
      <b/>
      <sz val="14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Fill="1" applyBorder="1" applyAlignment="1" quotePrefix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" borderId="0" xfId="0" applyFont="1" applyFill="1" applyAlignment="1" applyProtection="1">
      <alignment horizontal="left"/>
      <protection locked="0"/>
    </xf>
    <xf numFmtId="14" fontId="0" fillId="2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166" fontId="0" fillId="0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5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4.28125" style="0" customWidth="1"/>
    <col min="2" max="6" width="7.7109375" style="0" customWidth="1"/>
    <col min="7" max="7" width="7.7109375" style="3" customWidth="1"/>
    <col min="8" max="8" width="15.8515625" style="0" bestFit="1" customWidth="1"/>
    <col min="10" max="10" width="15.8515625" style="0" bestFit="1" customWidth="1"/>
  </cols>
  <sheetData>
    <row r="1" spans="1:11" ht="18">
      <c r="A1" s="28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2" customHeight="1">
      <c r="A2" s="29" t="s">
        <v>61</v>
      </c>
      <c r="B2" s="29"/>
      <c r="C2" s="30" t="s">
        <v>64</v>
      </c>
      <c r="D2" s="30"/>
      <c r="E2" s="30"/>
      <c r="F2" s="30"/>
      <c r="G2" s="17"/>
      <c r="H2" s="20" t="s">
        <v>65</v>
      </c>
      <c r="I2" s="22" t="s">
        <v>66</v>
      </c>
      <c r="J2" s="17"/>
      <c r="K2" s="17"/>
    </row>
    <row r="3" spans="1:11" ht="12" customHeight="1">
      <c r="A3" s="29" t="s">
        <v>62</v>
      </c>
      <c r="B3" s="29"/>
      <c r="C3" s="31">
        <v>39573</v>
      </c>
      <c r="D3" s="30"/>
      <c r="E3" s="30"/>
      <c r="F3" s="30"/>
      <c r="G3" s="17"/>
      <c r="H3" s="20" t="s">
        <v>67</v>
      </c>
      <c r="I3" s="22" t="s">
        <v>68</v>
      </c>
      <c r="J3" s="17"/>
      <c r="K3" s="17"/>
    </row>
    <row r="4" spans="1:11" ht="12" customHeight="1">
      <c r="A4" s="29" t="s">
        <v>63</v>
      </c>
      <c r="B4" s="29"/>
      <c r="C4" s="30" t="s">
        <v>69</v>
      </c>
      <c r="D4" s="30"/>
      <c r="E4" s="30"/>
      <c r="F4" s="30"/>
      <c r="G4" s="30"/>
      <c r="H4" s="30"/>
      <c r="I4" s="30"/>
      <c r="J4" s="30"/>
      <c r="K4" s="30"/>
    </row>
    <row r="5" spans="1:11" ht="12.75">
      <c r="A5" s="20"/>
      <c r="B5" s="3"/>
      <c r="C5" s="3"/>
      <c r="D5" s="3"/>
      <c r="E5" s="3"/>
      <c r="F5" s="19"/>
      <c r="H5" s="3"/>
      <c r="I5" s="3"/>
      <c r="J5" s="3"/>
      <c r="K5" s="3"/>
    </row>
    <row r="6" spans="1:7" ht="15.75" customHeight="1">
      <c r="A6" t="s">
        <v>71</v>
      </c>
      <c r="G6" s="14">
        <v>74</v>
      </c>
    </row>
    <row r="7" ht="15.75" customHeight="1">
      <c r="G7" s="18"/>
    </row>
    <row r="8" spans="1:14" ht="12" customHeight="1">
      <c r="A8" s="25" t="str">
        <f>VLOOKUP(G6,'Mix Designs'!A3:B84,2)</f>
        <v>Penny's Concrete - AS6525G44</v>
      </c>
      <c r="B8" s="26"/>
      <c r="C8" s="26"/>
      <c r="D8" s="26"/>
      <c r="E8" s="26"/>
      <c r="F8" s="26"/>
      <c r="G8" s="27"/>
      <c r="H8" s="34" t="s">
        <v>123</v>
      </c>
      <c r="L8" s="15"/>
      <c r="M8" s="8"/>
      <c r="N8" s="8"/>
    </row>
    <row r="9" spans="1:14" ht="12.75">
      <c r="A9" s="2" t="s">
        <v>17</v>
      </c>
      <c r="B9" s="2" t="s">
        <v>12</v>
      </c>
      <c r="C9" s="24" t="s">
        <v>13</v>
      </c>
      <c r="D9" s="24"/>
      <c r="E9" s="24"/>
      <c r="F9" s="24"/>
      <c r="G9" s="24"/>
      <c r="H9" s="36" t="str">
        <f>VLOOKUP($G$6,'Mix Designs'!$A$3:$K$84,11,TRUE)</f>
        <v>NA</v>
      </c>
      <c r="L9" s="15"/>
      <c r="M9" s="5"/>
      <c r="N9" s="5"/>
    </row>
    <row r="10" spans="1:7" ht="12.75">
      <c r="A10" s="2" t="s">
        <v>56</v>
      </c>
      <c r="B10" s="2" t="str">
        <f>VLOOKUP(G6,'Mix Designs'!A3:J84,4)</f>
        <v>NA</v>
      </c>
      <c r="C10" s="2">
        <v>5</v>
      </c>
      <c r="D10" s="2">
        <v>6</v>
      </c>
      <c r="E10" s="2">
        <v>6.5</v>
      </c>
      <c r="F10" s="2">
        <v>7</v>
      </c>
      <c r="G10" s="2">
        <v>8</v>
      </c>
    </row>
    <row r="11" spans="1:7" ht="12.75">
      <c r="A11" s="2" t="s">
        <v>57</v>
      </c>
      <c r="B11" s="7" t="str">
        <f>VLOOKUP($G$6,'Mix Designs'!$A$3:$J$84,5,TRUE)</f>
        <v>NA</v>
      </c>
      <c r="C11" s="7" t="str">
        <f>VLOOKUP($G$6,'Mix Designs'!$A$3:$J$84,6,TRUE)</f>
        <v>NA</v>
      </c>
      <c r="D11" s="7" t="str">
        <f>VLOOKUP($G$6,'Mix Designs'!$A$3:$J$84,7,TRUE)</f>
        <v>NA</v>
      </c>
      <c r="E11" s="7" t="str">
        <f>VLOOKUP($G$6,'Mix Designs'!$A$3:$J$84,8,TRUE)</f>
        <v>NA</v>
      </c>
      <c r="F11" s="7" t="str">
        <f>VLOOKUP($G$6,'Mix Designs'!$A$3:$J$84,9,TRUE)</f>
        <v>NA</v>
      </c>
      <c r="G11" s="7" t="str">
        <f>VLOOKUP($G$6,'Mix Designs'!$A$3:$J$84,10,TRUE)</f>
        <v>NA</v>
      </c>
    </row>
    <row r="13" spans="1:9" ht="12.75">
      <c r="A13" t="s">
        <v>18</v>
      </c>
      <c r="H13" s="7" t="str">
        <f>VLOOKUP(G6,'Mix Designs'!A3:C84,3,TRUE)</f>
        <v>NA</v>
      </c>
      <c r="I13" t="s">
        <v>19</v>
      </c>
    </row>
    <row r="14" spans="1:9" ht="12.75">
      <c r="A14" t="s">
        <v>60</v>
      </c>
      <c r="H14" s="13">
        <v>43.62</v>
      </c>
      <c r="I14" t="s">
        <v>1</v>
      </c>
    </row>
    <row r="15" spans="1:9" ht="12.75">
      <c r="A15" t="s">
        <v>59</v>
      </c>
      <c r="H15" s="13">
        <v>7.75</v>
      </c>
      <c r="I15" t="s">
        <v>1</v>
      </c>
    </row>
    <row r="16" spans="1:9" ht="12.75">
      <c r="A16" t="s">
        <v>70</v>
      </c>
      <c r="H16" s="21">
        <f>H14-H15</f>
        <v>35.87</v>
      </c>
      <c r="I16" t="s">
        <v>1</v>
      </c>
    </row>
    <row r="17" spans="1:8" ht="12.75">
      <c r="A17" t="s">
        <v>0</v>
      </c>
      <c r="H17" s="13">
        <v>4.018</v>
      </c>
    </row>
    <row r="18" spans="1:9" ht="12.75">
      <c r="A18" t="s">
        <v>48</v>
      </c>
      <c r="H18" s="2">
        <f>ROUND((H14-H15)*H17,2)</f>
        <v>144.13</v>
      </c>
      <c r="I18" t="s">
        <v>2</v>
      </c>
    </row>
    <row r="19" spans="1:9" ht="12.75">
      <c r="A19" t="s">
        <v>58</v>
      </c>
      <c r="H19" s="13">
        <v>6.8</v>
      </c>
      <c r="I19" t="s">
        <v>54</v>
      </c>
    </row>
    <row r="20" spans="1:11" ht="12.75">
      <c r="A20" t="str">
        <f>IF(H19&lt;=G10,"Interpolate the Unit Weight Between","Extrapolate the Unit Weight Above "&amp;G10&amp;" %")</f>
        <v>Interpolate the Unit Weight Between</v>
      </c>
      <c r="H20" s="11">
        <f>IF(H19&lt;C10,"AIR IS TOO LOW",IF(AND(H19&gt;=C10,H19&lt;D10),C10,IF(AND(H19&gt;=D10,H19&lt;E10),D10,IF(AND(H19&gt;=E10,H19&lt;F10),E10,IF(AND(H19&gt;=F10,H19&lt;G10),F10,IF(AND(H19&gt;=G10,H19&lt;=9),G10,"AIR IS TOO HIGH"))))))</f>
        <v>6.5</v>
      </c>
      <c r="I20" s="9" t="s">
        <v>49</v>
      </c>
      <c r="J20" s="11">
        <f>IF(H19&lt;C10,"AIR IS TOO LOW",IF(H20=C10,D10,IF(H20=D10,E10,IF(H20=E10,F10,IF(H20=F10,G10,IF(H20=G10,9,IF(H20&gt;9,"AIR IS TOO HIGH",9)))))))</f>
        <v>7</v>
      </c>
      <c r="K20" s="10" t="s">
        <v>50</v>
      </c>
    </row>
    <row r="21" spans="1:11" ht="12.75">
      <c r="A21" t="s">
        <v>51</v>
      </c>
      <c r="H21" s="2" t="str">
        <f>IF(AND(H19&lt;=9,H19&gt;=C10),HLOOKUP(H20,C10:G11,2,FALSE),"NA")</f>
        <v>NA</v>
      </c>
      <c r="I21" t="s">
        <v>2</v>
      </c>
      <c r="J21" s="2" t="str">
        <f>IF(AND(H19&lt;G10,H19&gt;C10),HLOOKUP(J20,C10:G11,2,FALSE),"NA")</f>
        <v>NA</v>
      </c>
      <c r="K21" s="16" t="s">
        <v>2</v>
      </c>
    </row>
    <row r="22" spans="1:9" ht="12.75">
      <c r="A22" t="str">
        <f>IF(H19&lt;=G10,"Interpolated Minimum Unit Weight =","Extrapolated Unit Weight Above "&amp;G11&amp;" lbs/CF =")</f>
        <v>Interpolated Minimum Unit Weight =</v>
      </c>
      <c r="H22" s="2" t="e">
        <f>IF(OR(H19&lt;C10,H19&gt;9),"NA",IF(H19=8,G11,ROUND((H21-((F11-G11)/(G10-F10))*(H19-H20)),2)))</f>
        <v>#VALUE!</v>
      </c>
      <c r="I22" t="s">
        <v>2</v>
      </c>
    </row>
    <row r="23" spans="1:8" ht="12.75">
      <c r="A23" t="s">
        <v>4</v>
      </c>
      <c r="H23" s="2" t="e">
        <f>IF(H19&lt;C10,"REJECT",IF(H18&gt;=H22,"YES","NO, TOO LIGHT"))</f>
        <v>#VALUE!</v>
      </c>
    </row>
    <row r="35" ht="12.75">
      <c r="A35" t="s">
        <v>53</v>
      </c>
    </row>
  </sheetData>
  <sheetProtection password="B53F" sheet="1" objects="1" scenarios="1"/>
  <mergeCells count="9">
    <mergeCell ref="C9:G9"/>
    <mergeCell ref="A8:G8"/>
    <mergeCell ref="A1:K1"/>
    <mergeCell ref="A4:B4"/>
    <mergeCell ref="A2:B2"/>
    <mergeCell ref="A3:B3"/>
    <mergeCell ref="C2:F2"/>
    <mergeCell ref="C3:F3"/>
    <mergeCell ref="C4:K4"/>
  </mergeCells>
  <printOptions/>
  <pageMargins left="0.75" right="0.75" top="1" bottom="1" header="0.5" footer="0.5"/>
  <pageSetup horizontalDpi="600" verticalDpi="600" orientation="landscape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95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bestFit="1" customWidth="1"/>
    <col min="2" max="2" width="54.00390625" style="0" bestFit="1" customWidth="1"/>
    <col min="3" max="3" width="14.28125" style="0" bestFit="1" customWidth="1"/>
    <col min="4" max="4" width="6.7109375" style="0" bestFit="1" customWidth="1"/>
    <col min="11" max="11" width="9.140625" style="1" customWidth="1"/>
  </cols>
  <sheetData>
    <row r="1" spans="3:11" ht="12.75">
      <c r="C1" s="1" t="s">
        <v>12</v>
      </c>
      <c r="D1" s="1" t="s">
        <v>12</v>
      </c>
      <c r="E1" s="1" t="s">
        <v>12</v>
      </c>
      <c r="F1" s="32" t="s">
        <v>13</v>
      </c>
      <c r="G1" s="32"/>
      <c r="H1" s="32"/>
      <c r="I1" s="32"/>
      <c r="J1" s="32"/>
      <c r="K1" s="1" t="s">
        <v>100</v>
      </c>
    </row>
    <row r="2" spans="1:11" ht="12.75">
      <c r="A2" s="6"/>
      <c r="B2" s="6" t="s">
        <v>55</v>
      </c>
      <c r="C2" s="12" t="s">
        <v>11</v>
      </c>
      <c r="D2" s="12" t="s">
        <v>15</v>
      </c>
      <c r="E2" s="12" t="s">
        <v>16</v>
      </c>
      <c r="F2" s="12">
        <v>5</v>
      </c>
      <c r="G2" s="12">
        <v>6</v>
      </c>
      <c r="H2" s="12">
        <v>6.5</v>
      </c>
      <c r="I2" s="12">
        <v>7</v>
      </c>
      <c r="J2" s="12">
        <v>8</v>
      </c>
      <c r="K2" s="12" t="s">
        <v>101</v>
      </c>
    </row>
    <row r="3" spans="1:11" ht="12.75">
      <c r="A3">
        <v>1</v>
      </c>
      <c r="B3" s="4" t="s">
        <v>72</v>
      </c>
      <c r="C3" s="1" t="s">
        <v>20</v>
      </c>
      <c r="D3" s="1" t="s">
        <v>20</v>
      </c>
      <c r="E3" s="1" t="s">
        <v>20</v>
      </c>
      <c r="F3" s="1" t="s">
        <v>20</v>
      </c>
      <c r="G3" s="1" t="s">
        <v>20</v>
      </c>
      <c r="H3" s="1" t="s">
        <v>20</v>
      </c>
      <c r="I3" s="1" t="s">
        <v>20</v>
      </c>
      <c r="J3" s="1" t="s">
        <v>20</v>
      </c>
      <c r="K3" s="1" t="s">
        <v>20</v>
      </c>
    </row>
    <row r="4" spans="1:11" ht="12.75">
      <c r="A4">
        <v>2</v>
      </c>
      <c r="B4" s="4" t="s">
        <v>14</v>
      </c>
      <c r="C4" s="1">
        <v>4000</v>
      </c>
      <c r="D4" s="1">
        <v>6.5</v>
      </c>
      <c r="E4" s="23">
        <v>142.7</v>
      </c>
      <c r="F4" s="23">
        <v>143.54</v>
      </c>
      <c r="G4" s="23">
        <v>142.03</v>
      </c>
      <c r="H4" s="23">
        <v>141.28</v>
      </c>
      <c r="I4" s="23">
        <v>140.52</v>
      </c>
      <c r="J4" s="23">
        <v>139.01</v>
      </c>
      <c r="K4" s="33">
        <v>40238</v>
      </c>
    </row>
    <row r="5" spans="1:11" ht="12.75">
      <c r="A5">
        <v>3</v>
      </c>
      <c r="B5" s="4" t="s">
        <v>5</v>
      </c>
      <c r="C5" s="1" t="s">
        <v>20</v>
      </c>
      <c r="D5" s="1" t="s">
        <v>20</v>
      </c>
      <c r="E5" s="1" t="s">
        <v>20</v>
      </c>
      <c r="F5" s="1" t="s">
        <v>20</v>
      </c>
      <c r="G5" s="1" t="s">
        <v>20</v>
      </c>
      <c r="H5" s="1" t="s">
        <v>20</v>
      </c>
      <c r="I5" s="1" t="s">
        <v>20</v>
      </c>
      <c r="J5" s="1" t="s">
        <v>20</v>
      </c>
      <c r="K5" s="1" t="s">
        <v>20</v>
      </c>
    </row>
    <row r="6" spans="1:11" ht="12.75">
      <c r="A6">
        <v>4</v>
      </c>
      <c r="B6" s="4" t="s">
        <v>21</v>
      </c>
      <c r="C6" s="1">
        <v>4000</v>
      </c>
      <c r="D6" s="1">
        <v>6.5</v>
      </c>
      <c r="E6" s="23">
        <v>141.22</v>
      </c>
      <c r="F6" s="23">
        <v>142.05</v>
      </c>
      <c r="G6" s="23">
        <v>140.56</v>
      </c>
      <c r="H6" s="23">
        <v>139.81</v>
      </c>
      <c r="I6" s="23">
        <v>139.06</v>
      </c>
      <c r="J6" s="23">
        <v>137.57</v>
      </c>
      <c r="K6" s="33">
        <v>40239</v>
      </c>
    </row>
    <row r="7" spans="1:11" ht="12.75">
      <c r="A7">
        <v>5</v>
      </c>
      <c r="B7" s="4" t="s">
        <v>22</v>
      </c>
      <c r="C7" s="1">
        <v>4000</v>
      </c>
      <c r="D7" s="1">
        <v>6.5</v>
      </c>
      <c r="E7" s="23">
        <v>140.52</v>
      </c>
      <c r="F7" s="23">
        <v>141.35</v>
      </c>
      <c r="G7" s="23">
        <v>139.86</v>
      </c>
      <c r="H7" s="23">
        <v>139.11</v>
      </c>
      <c r="I7" s="23">
        <v>138.37</v>
      </c>
      <c r="J7" s="23">
        <v>136.88</v>
      </c>
      <c r="K7" s="33">
        <v>40238</v>
      </c>
    </row>
    <row r="8" spans="1:11" ht="12.75">
      <c r="A8">
        <v>6</v>
      </c>
      <c r="B8" s="4" t="s">
        <v>23</v>
      </c>
      <c r="C8" s="1">
        <v>4000</v>
      </c>
      <c r="D8" s="1">
        <v>6.5</v>
      </c>
      <c r="E8" s="23">
        <v>140.52</v>
      </c>
      <c r="F8" s="23">
        <v>141.35</v>
      </c>
      <c r="G8" s="23">
        <v>139.86</v>
      </c>
      <c r="H8" s="23">
        <v>139.11</v>
      </c>
      <c r="I8" s="23">
        <v>138.37</v>
      </c>
      <c r="J8" s="23">
        <v>136.88</v>
      </c>
      <c r="K8" s="33">
        <v>40238</v>
      </c>
    </row>
    <row r="9" spans="1:11" ht="12.75">
      <c r="A9">
        <v>7</v>
      </c>
      <c r="B9" s="4" t="s">
        <v>24</v>
      </c>
      <c r="C9" s="1">
        <v>4000</v>
      </c>
      <c r="D9" s="1">
        <v>6.5</v>
      </c>
      <c r="E9" s="23">
        <v>141.7</v>
      </c>
      <c r="F9" s="23">
        <v>142.54</v>
      </c>
      <c r="G9" s="23">
        <v>141.04</v>
      </c>
      <c r="H9" s="23">
        <v>140.29</v>
      </c>
      <c r="I9" s="23">
        <v>139.54</v>
      </c>
      <c r="J9" s="23">
        <v>138.04</v>
      </c>
      <c r="K9" s="33">
        <v>40239</v>
      </c>
    </row>
    <row r="10" spans="1:11" ht="12.75">
      <c r="A10">
        <v>8</v>
      </c>
      <c r="B10" s="4" t="s">
        <v>25</v>
      </c>
      <c r="C10" s="1">
        <v>4000</v>
      </c>
      <c r="D10" s="1">
        <v>6.5</v>
      </c>
      <c r="E10" s="23">
        <v>140.96</v>
      </c>
      <c r="F10" s="23">
        <v>141.79</v>
      </c>
      <c r="G10" s="23">
        <v>140.3</v>
      </c>
      <c r="H10" s="23">
        <v>139.55</v>
      </c>
      <c r="I10" s="23">
        <v>138.81</v>
      </c>
      <c r="J10" s="23">
        <v>137.31</v>
      </c>
      <c r="K10" s="33">
        <v>40238</v>
      </c>
    </row>
    <row r="11" spans="1:11" ht="12.75">
      <c r="A11">
        <v>9</v>
      </c>
      <c r="B11" s="4" t="s">
        <v>26</v>
      </c>
      <c r="C11" s="1">
        <v>4000</v>
      </c>
      <c r="D11" s="1">
        <v>6.5</v>
      </c>
      <c r="E11" s="23">
        <v>140.96</v>
      </c>
      <c r="F11" s="23">
        <v>141.79</v>
      </c>
      <c r="G11" s="23">
        <v>140.3</v>
      </c>
      <c r="H11" s="23">
        <v>139.55</v>
      </c>
      <c r="I11" s="23">
        <v>138.81</v>
      </c>
      <c r="J11" s="23">
        <v>137.31</v>
      </c>
      <c r="K11" s="33">
        <v>40238</v>
      </c>
    </row>
    <row r="12" spans="1:11" ht="12.75">
      <c r="A12">
        <v>10</v>
      </c>
      <c r="B12" s="4" t="s">
        <v>27</v>
      </c>
      <c r="C12" s="1">
        <v>5000</v>
      </c>
      <c r="D12" s="1">
        <v>6.5</v>
      </c>
      <c r="E12" s="23">
        <v>141.22</v>
      </c>
      <c r="F12" s="23">
        <v>142.05</v>
      </c>
      <c r="G12" s="23">
        <v>140.56</v>
      </c>
      <c r="H12" s="23">
        <v>139.81</v>
      </c>
      <c r="I12" s="23">
        <v>139.06</v>
      </c>
      <c r="J12" s="23">
        <v>137.57</v>
      </c>
      <c r="K12" s="33">
        <v>40238</v>
      </c>
    </row>
    <row r="13" spans="1:11" ht="12.75">
      <c r="A13">
        <v>11</v>
      </c>
      <c r="B13" s="4" t="s">
        <v>28</v>
      </c>
      <c r="C13" s="1">
        <v>5000</v>
      </c>
      <c r="D13" s="1">
        <v>6.5</v>
      </c>
      <c r="E13" s="23">
        <v>141.22</v>
      </c>
      <c r="F13" s="23">
        <v>142.05</v>
      </c>
      <c r="G13" s="23">
        <v>140.56</v>
      </c>
      <c r="H13" s="23">
        <v>139.81</v>
      </c>
      <c r="I13" s="23">
        <v>139.06</v>
      </c>
      <c r="J13" s="23">
        <v>137.57</v>
      </c>
      <c r="K13" s="33">
        <v>40238</v>
      </c>
    </row>
    <row r="14" spans="1:11" ht="12.75">
      <c r="A14">
        <v>12</v>
      </c>
      <c r="B14" s="4" t="s">
        <v>73</v>
      </c>
      <c r="C14" s="1" t="s">
        <v>29</v>
      </c>
      <c r="D14" s="1">
        <v>6.5</v>
      </c>
      <c r="E14" s="23">
        <v>140.7</v>
      </c>
      <c r="F14" s="23">
        <v>141.53</v>
      </c>
      <c r="G14" s="23">
        <v>140.04</v>
      </c>
      <c r="H14" s="23">
        <v>139.3</v>
      </c>
      <c r="I14" s="23">
        <v>138.55</v>
      </c>
      <c r="J14" s="23">
        <v>137.06</v>
      </c>
      <c r="K14" s="33">
        <v>40238</v>
      </c>
    </row>
    <row r="15" spans="1:11" ht="12.75">
      <c r="A15">
        <v>13</v>
      </c>
      <c r="B15" s="4" t="s">
        <v>74</v>
      </c>
      <c r="C15" s="1">
        <v>5000</v>
      </c>
      <c r="D15" s="1">
        <v>6.5</v>
      </c>
      <c r="E15" s="23">
        <v>141.44</v>
      </c>
      <c r="F15" s="23">
        <v>142.28</v>
      </c>
      <c r="G15" s="23">
        <v>140.78</v>
      </c>
      <c r="H15" s="23">
        <v>140.03</v>
      </c>
      <c r="I15" s="23">
        <v>139.28</v>
      </c>
      <c r="J15" s="23">
        <v>137.78</v>
      </c>
      <c r="K15" s="33">
        <v>40238</v>
      </c>
    </row>
    <row r="16" spans="1:11" ht="12.75">
      <c r="A16">
        <v>14</v>
      </c>
      <c r="B16" s="4" t="s">
        <v>75</v>
      </c>
      <c r="C16" s="1">
        <v>5000</v>
      </c>
      <c r="D16" s="1">
        <v>6.5</v>
      </c>
      <c r="E16" s="23">
        <v>141.44</v>
      </c>
      <c r="F16" s="23">
        <v>142.28</v>
      </c>
      <c r="G16" s="23">
        <v>140.78</v>
      </c>
      <c r="H16" s="23">
        <v>140.03</v>
      </c>
      <c r="I16" s="23">
        <v>139.28</v>
      </c>
      <c r="J16" s="23">
        <v>137.78</v>
      </c>
      <c r="K16" s="33">
        <v>40238</v>
      </c>
    </row>
    <row r="17" spans="1:11" ht="12.75">
      <c r="A17">
        <v>15</v>
      </c>
      <c r="B17" s="4" t="s">
        <v>102</v>
      </c>
      <c r="C17" s="1">
        <v>4000</v>
      </c>
      <c r="D17" s="1">
        <v>6.5</v>
      </c>
      <c r="E17" s="23">
        <v>141.85</v>
      </c>
      <c r="F17" s="23">
        <v>142.69</v>
      </c>
      <c r="G17" s="23">
        <v>141.18</v>
      </c>
      <c r="H17" s="23">
        <v>140.43</v>
      </c>
      <c r="I17" s="23">
        <v>139.68</v>
      </c>
      <c r="J17" s="23">
        <v>138.18</v>
      </c>
      <c r="K17" s="33">
        <v>40238</v>
      </c>
    </row>
    <row r="18" spans="1:11" ht="12.75">
      <c r="A18">
        <v>16</v>
      </c>
      <c r="B18" s="4" t="s">
        <v>103</v>
      </c>
      <c r="C18" s="1">
        <v>4000</v>
      </c>
      <c r="D18" s="1">
        <v>6.5</v>
      </c>
      <c r="E18" s="23">
        <v>141.52</v>
      </c>
      <c r="F18" s="23">
        <v>142.35</v>
      </c>
      <c r="G18" s="23">
        <v>140.85</v>
      </c>
      <c r="H18" s="23">
        <v>140.1</v>
      </c>
      <c r="I18" s="23">
        <v>139.35</v>
      </c>
      <c r="J18" s="23">
        <v>137.86</v>
      </c>
      <c r="K18" s="33">
        <v>40238</v>
      </c>
    </row>
    <row r="19" spans="1:11" ht="12.75">
      <c r="A19">
        <v>17</v>
      </c>
      <c r="B19" s="4" t="s">
        <v>104</v>
      </c>
      <c r="C19" s="1">
        <v>4000</v>
      </c>
      <c r="D19" s="1">
        <v>6.5</v>
      </c>
      <c r="E19" s="23">
        <v>141.15</v>
      </c>
      <c r="F19" s="23">
        <v>141.98</v>
      </c>
      <c r="G19" s="23">
        <v>140.48</v>
      </c>
      <c r="H19" s="23">
        <v>139.74</v>
      </c>
      <c r="I19" s="23">
        <v>138.99</v>
      </c>
      <c r="J19" s="23">
        <v>137.49</v>
      </c>
      <c r="K19" s="33">
        <v>40238</v>
      </c>
    </row>
    <row r="20" spans="1:11" ht="12.75">
      <c r="A20">
        <v>18</v>
      </c>
      <c r="B20" s="4" t="s">
        <v>105</v>
      </c>
      <c r="C20" s="1">
        <v>4000</v>
      </c>
      <c r="D20" s="1">
        <v>6.5</v>
      </c>
      <c r="E20" s="23">
        <v>140.78</v>
      </c>
      <c r="F20" s="23">
        <v>141.61</v>
      </c>
      <c r="G20" s="23">
        <v>140.12</v>
      </c>
      <c r="H20" s="23">
        <v>139.37</v>
      </c>
      <c r="I20" s="23">
        <v>138.62</v>
      </c>
      <c r="J20" s="23">
        <v>137.13</v>
      </c>
      <c r="K20" s="33">
        <v>40238</v>
      </c>
    </row>
    <row r="21" spans="1:11" ht="12.75">
      <c r="A21">
        <v>19</v>
      </c>
      <c r="B21" s="4" t="s">
        <v>76</v>
      </c>
      <c r="C21" s="1" t="s">
        <v>20</v>
      </c>
      <c r="D21" s="1" t="s">
        <v>20</v>
      </c>
      <c r="E21" s="1" t="s">
        <v>20</v>
      </c>
      <c r="F21" s="1" t="s">
        <v>20</v>
      </c>
      <c r="G21" s="1" t="s">
        <v>20</v>
      </c>
      <c r="H21" s="1" t="s">
        <v>20</v>
      </c>
      <c r="I21" s="1" t="s">
        <v>20</v>
      </c>
      <c r="J21" s="1" t="s">
        <v>20</v>
      </c>
      <c r="K21" s="1" t="s">
        <v>20</v>
      </c>
    </row>
    <row r="22" spans="1:11" ht="12.75">
      <c r="A22">
        <v>20</v>
      </c>
      <c r="B22" s="4" t="s">
        <v>77</v>
      </c>
      <c r="C22" s="1" t="s">
        <v>20</v>
      </c>
      <c r="D22" s="1" t="s">
        <v>20</v>
      </c>
      <c r="E22" s="1" t="s">
        <v>20</v>
      </c>
      <c r="F22" s="1" t="s">
        <v>20</v>
      </c>
      <c r="G22" s="1" t="s">
        <v>20</v>
      </c>
      <c r="H22" s="1" t="s">
        <v>20</v>
      </c>
      <c r="I22" s="1" t="s">
        <v>20</v>
      </c>
      <c r="J22" s="1" t="s">
        <v>20</v>
      </c>
      <c r="K22" s="1" t="s">
        <v>20</v>
      </c>
    </row>
    <row r="23" spans="1:11" ht="12.75">
      <c r="A23">
        <v>21</v>
      </c>
      <c r="B23" s="4" t="s">
        <v>78</v>
      </c>
      <c r="C23" s="1" t="s">
        <v>20</v>
      </c>
      <c r="D23" s="1" t="s">
        <v>20</v>
      </c>
      <c r="E23" s="1" t="s">
        <v>20</v>
      </c>
      <c r="F23" s="1" t="s">
        <v>20</v>
      </c>
      <c r="G23" s="1" t="s">
        <v>20</v>
      </c>
      <c r="H23" s="1" t="s">
        <v>20</v>
      </c>
      <c r="I23" s="1" t="s">
        <v>20</v>
      </c>
      <c r="J23" s="1" t="s">
        <v>20</v>
      </c>
      <c r="K23" s="1" t="s">
        <v>20</v>
      </c>
    </row>
    <row r="24" spans="1:11" ht="12.75">
      <c r="A24">
        <v>22</v>
      </c>
      <c r="B24" s="4" t="s">
        <v>6</v>
      </c>
      <c r="C24" s="1" t="s">
        <v>20</v>
      </c>
      <c r="D24" s="1" t="s">
        <v>20</v>
      </c>
      <c r="E24" s="1" t="s">
        <v>20</v>
      </c>
      <c r="F24" s="1" t="s">
        <v>20</v>
      </c>
      <c r="G24" s="1" t="s">
        <v>20</v>
      </c>
      <c r="H24" s="1" t="s">
        <v>20</v>
      </c>
      <c r="I24" s="1" t="s">
        <v>20</v>
      </c>
      <c r="J24" s="1" t="s">
        <v>20</v>
      </c>
      <c r="K24" s="1" t="s">
        <v>20</v>
      </c>
    </row>
    <row r="25" spans="1:11" ht="12.75">
      <c r="A25">
        <v>23</v>
      </c>
      <c r="B25" s="4" t="s">
        <v>30</v>
      </c>
      <c r="C25" s="1">
        <v>4000</v>
      </c>
      <c r="D25" s="1">
        <v>6.5</v>
      </c>
      <c r="E25" s="23">
        <v>141.22</v>
      </c>
      <c r="F25" s="23">
        <v>142.05</v>
      </c>
      <c r="G25" s="23">
        <v>140.56</v>
      </c>
      <c r="H25" s="23">
        <v>139.81</v>
      </c>
      <c r="I25" s="23">
        <v>139.06</v>
      </c>
      <c r="J25" s="23">
        <v>137.57</v>
      </c>
      <c r="K25" s="33">
        <v>40239</v>
      </c>
    </row>
    <row r="26" spans="1:11" ht="12.75">
      <c r="A26">
        <v>24</v>
      </c>
      <c r="B26" s="4" t="s">
        <v>31</v>
      </c>
      <c r="C26" s="1">
        <v>4000</v>
      </c>
      <c r="D26" s="1">
        <v>6.5</v>
      </c>
      <c r="E26" s="23">
        <v>140.52</v>
      </c>
      <c r="F26" s="23">
        <v>141.35</v>
      </c>
      <c r="G26" s="23">
        <v>139.86</v>
      </c>
      <c r="H26" s="23">
        <v>139.11</v>
      </c>
      <c r="I26" s="23">
        <v>138.37</v>
      </c>
      <c r="J26" s="23">
        <v>136.88</v>
      </c>
      <c r="K26" s="33">
        <v>40238</v>
      </c>
    </row>
    <row r="27" spans="1:11" ht="12.75">
      <c r="A27">
        <v>25</v>
      </c>
      <c r="B27" s="4" t="s">
        <v>32</v>
      </c>
      <c r="C27" s="1">
        <v>4000</v>
      </c>
      <c r="D27" s="1">
        <v>6.5</v>
      </c>
      <c r="E27" s="23">
        <v>140.52</v>
      </c>
      <c r="F27" s="23">
        <v>141.35</v>
      </c>
      <c r="G27" s="23">
        <v>139.86</v>
      </c>
      <c r="H27" s="23">
        <v>139.11</v>
      </c>
      <c r="I27" s="23">
        <v>138.37</v>
      </c>
      <c r="J27" s="23">
        <v>136.88</v>
      </c>
      <c r="K27" s="33">
        <v>40238</v>
      </c>
    </row>
    <row r="28" spans="1:11" ht="12.75">
      <c r="A28">
        <v>26</v>
      </c>
      <c r="B28" s="4" t="s">
        <v>33</v>
      </c>
      <c r="C28" s="1">
        <v>4000</v>
      </c>
      <c r="D28" s="1">
        <v>6.5</v>
      </c>
      <c r="E28" s="23">
        <v>141.7</v>
      </c>
      <c r="F28" s="23">
        <v>142.54</v>
      </c>
      <c r="G28" s="23">
        <v>141.04</v>
      </c>
      <c r="H28" s="23">
        <v>140.29</v>
      </c>
      <c r="I28" s="23">
        <v>139.54</v>
      </c>
      <c r="J28" s="23">
        <v>138.04</v>
      </c>
      <c r="K28" s="33">
        <v>40239</v>
      </c>
    </row>
    <row r="29" spans="1:11" ht="12.75">
      <c r="A29">
        <v>27</v>
      </c>
      <c r="B29" s="4" t="s">
        <v>34</v>
      </c>
      <c r="C29" s="1">
        <v>4000</v>
      </c>
      <c r="D29" s="1">
        <v>6.5</v>
      </c>
      <c r="E29" s="23">
        <v>140.96</v>
      </c>
      <c r="F29" s="23">
        <v>141.79</v>
      </c>
      <c r="G29" s="23">
        <v>140.3</v>
      </c>
      <c r="H29" s="23">
        <v>139.55</v>
      </c>
      <c r="I29" s="23">
        <v>138.81</v>
      </c>
      <c r="J29" s="23">
        <v>137.31</v>
      </c>
      <c r="K29" s="33">
        <v>40238</v>
      </c>
    </row>
    <row r="30" spans="1:11" ht="12.75">
      <c r="A30">
        <v>28</v>
      </c>
      <c r="B30" s="4" t="s">
        <v>35</v>
      </c>
      <c r="C30" s="1">
        <v>4000</v>
      </c>
      <c r="D30" s="1">
        <v>6.5</v>
      </c>
      <c r="E30" s="23">
        <v>140.96</v>
      </c>
      <c r="F30" s="23">
        <v>141.79</v>
      </c>
      <c r="G30" s="23">
        <v>140.3</v>
      </c>
      <c r="H30" s="23">
        <v>139.55</v>
      </c>
      <c r="I30" s="23">
        <v>138.81</v>
      </c>
      <c r="J30" s="23">
        <v>137.31</v>
      </c>
      <c r="K30" s="33">
        <v>40238</v>
      </c>
    </row>
    <row r="31" spans="1:11" ht="12.75">
      <c r="A31">
        <v>29</v>
      </c>
      <c r="B31" s="4" t="s">
        <v>36</v>
      </c>
      <c r="C31" s="1">
        <v>5000</v>
      </c>
      <c r="D31" s="1">
        <v>6.5</v>
      </c>
      <c r="E31" s="23">
        <v>141.22</v>
      </c>
      <c r="F31" s="23">
        <v>142.05</v>
      </c>
      <c r="G31" s="23">
        <v>140.56</v>
      </c>
      <c r="H31" s="23">
        <v>139.81</v>
      </c>
      <c r="I31" s="23">
        <v>139.06</v>
      </c>
      <c r="J31" s="23">
        <v>137.57</v>
      </c>
      <c r="K31" s="33">
        <v>40238</v>
      </c>
    </row>
    <row r="32" spans="1:11" ht="12.75">
      <c r="A32">
        <v>30</v>
      </c>
      <c r="B32" s="4" t="s">
        <v>37</v>
      </c>
      <c r="C32" s="1">
        <v>5000</v>
      </c>
      <c r="D32" s="1">
        <v>6.5</v>
      </c>
      <c r="E32" s="23">
        <v>141.22</v>
      </c>
      <c r="F32" s="23">
        <v>142.05</v>
      </c>
      <c r="G32" s="23">
        <v>140.56</v>
      </c>
      <c r="H32" s="23">
        <v>139.81</v>
      </c>
      <c r="I32" s="23">
        <v>139.06</v>
      </c>
      <c r="J32" s="23">
        <v>137.57</v>
      </c>
      <c r="K32" s="33">
        <v>40238</v>
      </c>
    </row>
    <row r="33" spans="1:11" ht="12.75">
      <c r="A33">
        <v>31</v>
      </c>
      <c r="B33" s="4" t="s">
        <v>79</v>
      </c>
      <c r="C33" s="1" t="s">
        <v>29</v>
      </c>
      <c r="D33" s="1">
        <v>6.5</v>
      </c>
      <c r="E33" s="23">
        <v>140.7</v>
      </c>
      <c r="F33" s="23">
        <v>141.53</v>
      </c>
      <c r="G33" s="23">
        <v>140.04</v>
      </c>
      <c r="H33" s="23">
        <v>139.3</v>
      </c>
      <c r="I33" s="23">
        <v>138.55</v>
      </c>
      <c r="J33" s="23">
        <v>137.06</v>
      </c>
      <c r="K33" s="33">
        <v>40238</v>
      </c>
    </row>
    <row r="34" spans="1:11" ht="12.75">
      <c r="A34">
        <v>32</v>
      </c>
      <c r="B34" s="4" t="s">
        <v>80</v>
      </c>
      <c r="C34" s="1">
        <v>5000</v>
      </c>
      <c r="D34" s="1">
        <v>6.5</v>
      </c>
      <c r="E34" s="23">
        <v>141.44</v>
      </c>
      <c r="F34" s="23">
        <v>142.28</v>
      </c>
      <c r="G34" s="23">
        <v>140.78</v>
      </c>
      <c r="H34" s="23">
        <v>140.03</v>
      </c>
      <c r="I34" s="23">
        <v>139.28</v>
      </c>
      <c r="J34" s="23">
        <v>137.78</v>
      </c>
      <c r="K34" s="33">
        <v>40238</v>
      </c>
    </row>
    <row r="35" spans="1:11" ht="12.75">
      <c r="A35">
        <v>33</v>
      </c>
      <c r="B35" s="4" t="s">
        <v>81</v>
      </c>
      <c r="C35" s="1">
        <v>5000</v>
      </c>
      <c r="D35" s="1">
        <v>6.5</v>
      </c>
      <c r="E35" s="23">
        <v>141.44</v>
      </c>
      <c r="F35" s="23">
        <v>142.28</v>
      </c>
      <c r="G35" s="23">
        <v>140.78</v>
      </c>
      <c r="H35" s="23">
        <v>140.03</v>
      </c>
      <c r="I35" s="23">
        <v>139.28</v>
      </c>
      <c r="J35" s="23">
        <v>137.78</v>
      </c>
      <c r="K35" s="33">
        <v>40238</v>
      </c>
    </row>
    <row r="36" spans="1:11" ht="12.75">
      <c r="A36">
        <v>34</v>
      </c>
      <c r="B36" s="4" t="s">
        <v>42</v>
      </c>
      <c r="C36" s="1">
        <v>4000</v>
      </c>
      <c r="D36" s="1">
        <v>6.5</v>
      </c>
      <c r="E36" s="23">
        <v>141.93</v>
      </c>
      <c r="F36" s="23">
        <v>142.76</v>
      </c>
      <c r="G36" s="23">
        <v>141.26</v>
      </c>
      <c r="H36" s="23">
        <v>140.51</v>
      </c>
      <c r="I36" s="23">
        <v>139.76</v>
      </c>
      <c r="J36" s="23">
        <v>138.25</v>
      </c>
      <c r="K36" s="33">
        <v>40238</v>
      </c>
    </row>
    <row r="37" spans="1:11" ht="12.75">
      <c r="A37">
        <v>35</v>
      </c>
      <c r="B37" s="4" t="s">
        <v>43</v>
      </c>
      <c r="C37" s="1">
        <v>4000</v>
      </c>
      <c r="D37" s="1">
        <v>6.5</v>
      </c>
      <c r="E37" s="23">
        <v>141.48</v>
      </c>
      <c r="F37" s="23">
        <v>142.31</v>
      </c>
      <c r="G37" s="23">
        <v>140.82</v>
      </c>
      <c r="H37" s="23">
        <v>140.07</v>
      </c>
      <c r="I37" s="23">
        <v>139.32</v>
      </c>
      <c r="J37" s="23">
        <v>137.82</v>
      </c>
      <c r="K37" s="33">
        <v>40238</v>
      </c>
    </row>
    <row r="38" spans="1:11" ht="12.75">
      <c r="A38">
        <v>36</v>
      </c>
      <c r="B38" s="4" t="s">
        <v>44</v>
      </c>
      <c r="C38" s="1">
        <v>4000</v>
      </c>
      <c r="D38" s="1">
        <v>6.5</v>
      </c>
      <c r="E38" s="23">
        <v>140.74</v>
      </c>
      <c r="F38" s="23">
        <v>141.57</v>
      </c>
      <c r="G38" s="23">
        <v>140.08</v>
      </c>
      <c r="H38" s="23">
        <v>139.33</v>
      </c>
      <c r="I38" s="23">
        <v>138.59</v>
      </c>
      <c r="J38" s="23">
        <v>137.1</v>
      </c>
      <c r="K38" s="33">
        <v>40238</v>
      </c>
    </row>
    <row r="39" spans="1:11" ht="12.75">
      <c r="A39">
        <v>37</v>
      </c>
      <c r="B39" s="4" t="s">
        <v>82</v>
      </c>
      <c r="C39" s="1">
        <v>4000</v>
      </c>
      <c r="D39" s="1">
        <v>6.5</v>
      </c>
      <c r="E39" s="23">
        <v>141.74</v>
      </c>
      <c r="F39" s="23">
        <v>142.57</v>
      </c>
      <c r="G39" s="23">
        <v>141.07</v>
      </c>
      <c r="H39" s="23">
        <v>140.32</v>
      </c>
      <c r="I39" s="23">
        <v>139.57</v>
      </c>
      <c r="J39" s="23">
        <v>138.07</v>
      </c>
      <c r="K39" s="33">
        <v>40238</v>
      </c>
    </row>
    <row r="40" spans="1:11" ht="12.75">
      <c r="A40">
        <v>38</v>
      </c>
      <c r="B40" s="4" t="s">
        <v>83</v>
      </c>
      <c r="C40" s="1">
        <v>4000</v>
      </c>
      <c r="D40" s="1">
        <v>6.5</v>
      </c>
      <c r="E40" s="23">
        <v>141.3</v>
      </c>
      <c r="F40" s="23">
        <v>142.13</v>
      </c>
      <c r="G40" s="23">
        <v>140.63</v>
      </c>
      <c r="H40" s="23">
        <v>139.88</v>
      </c>
      <c r="I40" s="23">
        <v>139.14</v>
      </c>
      <c r="J40" s="23">
        <v>137.64</v>
      </c>
      <c r="K40" s="33">
        <v>40238</v>
      </c>
    </row>
    <row r="41" spans="1:11" ht="12.75">
      <c r="A41">
        <v>39</v>
      </c>
      <c r="B41" s="4" t="s">
        <v>84</v>
      </c>
      <c r="C41" s="1">
        <v>4000</v>
      </c>
      <c r="D41" s="1">
        <v>6.5</v>
      </c>
      <c r="E41" s="23">
        <v>140.56</v>
      </c>
      <c r="F41" s="23">
        <v>141.38</v>
      </c>
      <c r="G41" s="23">
        <v>139.89</v>
      </c>
      <c r="H41" s="23">
        <v>139.15</v>
      </c>
      <c r="I41" s="23">
        <v>138.41</v>
      </c>
      <c r="J41" s="23">
        <v>136.92</v>
      </c>
      <c r="K41" s="33">
        <v>40238</v>
      </c>
    </row>
    <row r="42" spans="1:11" ht="12.75">
      <c r="A42">
        <v>40</v>
      </c>
      <c r="B42" s="4" t="s">
        <v>106</v>
      </c>
      <c r="C42" s="1">
        <v>4000</v>
      </c>
      <c r="D42" s="1">
        <v>6.5</v>
      </c>
      <c r="E42" s="23">
        <v>141.78</v>
      </c>
      <c r="F42" s="23">
        <v>142.61</v>
      </c>
      <c r="G42" s="23">
        <v>141.11</v>
      </c>
      <c r="H42" s="23">
        <v>140.36</v>
      </c>
      <c r="I42" s="23">
        <v>139.61</v>
      </c>
      <c r="J42" s="23">
        <v>138.11</v>
      </c>
      <c r="K42" s="33">
        <v>40238</v>
      </c>
    </row>
    <row r="43" spans="1:11" ht="12.75">
      <c r="A43">
        <v>41</v>
      </c>
      <c r="B43" s="4" t="s">
        <v>107</v>
      </c>
      <c r="C43" s="1">
        <v>4000</v>
      </c>
      <c r="D43" s="1">
        <v>6.5</v>
      </c>
      <c r="E43" s="23">
        <v>141.37</v>
      </c>
      <c r="F43" s="23">
        <v>142.2</v>
      </c>
      <c r="G43" s="23">
        <v>140.71</v>
      </c>
      <c r="H43" s="23">
        <v>139.96</v>
      </c>
      <c r="I43" s="23">
        <v>139.21</v>
      </c>
      <c r="J43" s="23">
        <v>137.71</v>
      </c>
      <c r="K43" s="33">
        <v>40238</v>
      </c>
    </row>
    <row r="44" spans="1:11" ht="12.75">
      <c r="A44">
        <v>42</v>
      </c>
      <c r="B44" s="4" t="s">
        <v>108</v>
      </c>
      <c r="C44" s="1">
        <v>4000</v>
      </c>
      <c r="D44" s="1">
        <v>6.5</v>
      </c>
      <c r="E44" s="23">
        <v>140.59</v>
      </c>
      <c r="F44" s="23">
        <v>141.42</v>
      </c>
      <c r="G44" s="23">
        <v>139.93</v>
      </c>
      <c r="H44" s="23">
        <v>139.19</v>
      </c>
      <c r="I44" s="23">
        <v>138.44</v>
      </c>
      <c r="J44" s="23">
        <v>136.95</v>
      </c>
      <c r="K44" s="33">
        <v>40238</v>
      </c>
    </row>
    <row r="45" spans="1:11" ht="12.75">
      <c r="A45">
        <v>43</v>
      </c>
      <c r="B45" s="4" t="s">
        <v>110</v>
      </c>
      <c r="C45" s="1">
        <v>4000</v>
      </c>
      <c r="D45" s="1">
        <v>6.5</v>
      </c>
      <c r="E45" s="23">
        <v>141.63</v>
      </c>
      <c r="F45" s="23">
        <v>142.46</v>
      </c>
      <c r="G45" s="23">
        <v>140.96</v>
      </c>
      <c r="H45" s="23">
        <v>140.21</v>
      </c>
      <c r="I45" s="23">
        <v>136.46</v>
      </c>
      <c r="J45" s="23">
        <v>137.96</v>
      </c>
      <c r="K45" s="33">
        <v>40238</v>
      </c>
    </row>
    <row r="46" spans="1:11" ht="12.75">
      <c r="A46">
        <v>44</v>
      </c>
      <c r="B46" s="4" t="s">
        <v>111</v>
      </c>
      <c r="C46" s="1">
        <v>4000</v>
      </c>
      <c r="D46" s="1">
        <v>6.5</v>
      </c>
      <c r="E46" s="23">
        <v>141.19</v>
      </c>
      <c r="F46" s="23">
        <v>142.02</v>
      </c>
      <c r="G46" s="23">
        <v>140.52</v>
      </c>
      <c r="H46" s="23">
        <v>139.77</v>
      </c>
      <c r="I46" s="23">
        <v>139.03</v>
      </c>
      <c r="J46" s="23">
        <v>137.53</v>
      </c>
      <c r="K46" s="33">
        <v>40238</v>
      </c>
    </row>
    <row r="47" spans="1:11" ht="12.75">
      <c r="A47">
        <v>45</v>
      </c>
      <c r="B47" s="4" t="s">
        <v>112</v>
      </c>
      <c r="C47" s="1">
        <v>4000</v>
      </c>
      <c r="D47" s="1">
        <v>6.5</v>
      </c>
      <c r="E47" s="23">
        <v>140.41</v>
      </c>
      <c r="F47" s="23">
        <v>141.23</v>
      </c>
      <c r="G47" s="23">
        <v>139.75</v>
      </c>
      <c r="H47" s="23">
        <v>139</v>
      </c>
      <c r="I47" s="23">
        <v>138.26</v>
      </c>
      <c r="J47" s="23">
        <v>136.77</v>
      </c>
      <c r="K47" s="33">
        <v>40238</v>
      </c>
    </row>
    <row r="48" spans="1:11" ht="12.75">
      <c r="A48">
        <v>46</v>
      </c>
      <c r="B48" s="4" t="s">
        <v>45</v>
      </c>
      <c r="C48" s="1">
        <v>5000</v>
      </c>
      <c r="D48" s="1">
        <v>6.5</v>
      </c>
      <c r="E48" s="23">
        <v>142.48</v>
      </c>
      <c r="F48" s="23">
        <v>143.32</v>
      </c>
      <c r="G48" s="23">
        <v>141.81</v>
      </c>
      <c r="H48" s="23">
        <v>141.06</v>
      </c>
      <c r="I48" s="23">
        <v>140.3</v>
      </c>
      <c r="J48" s="23">
        <v>138.79</v>
      </c>
      <c r="K48" s="33">
        <v>40238</v>
      </c>
    </row>
    <row r="49" spans="1:11" ht="12.75">
      <c r="A49">
        <v>47</v>
      </c>
      <c r="B49" s="4" t="s">
        <v>46</v>
      </c>
      <c r="C49" s="1">
        <v>5000</v>
      </c>
      <c r="D49" s="1">
        <v>6.5</v>
      </c>
      <c r="E49" s="23">
        <v>141.85</v>
      </c>
      <c r="F49" s="23">
        <v>142.69</v>
      </c>
      <c r="G49" s="23">
        <v>141.18</v>
      </c>
      <c r="H49" s="23">
        <v>140.43</v>
      </c>
      <c r="I49" s="23">
        <v>139.68</v>
      </c>
      <c r="J49" s="23">
        <v>138.18</v>
      </c>
      <c r="K49" s="33">
        <v>40238</v>
      </c>
    </row>
    <row r="50" spans="1:11" ht="12.75">
      <c r="A50">
        <v>48</v>
      </c>
      <c r="B50" s="4" t="s">
        <v>47</v>
      </c>
      <c r="C50" s="1">
        <v>5000</v>
      </c>
      <c r="D50" s="1">
        <v>6.5</v>
      </c>
      <c r="E50" s="23">
        <v>141.22</v>
      </c>
      <c r="F50" s="23">
        <v>142.05</v>
      </c>
      <c r="G50" s="23">
        <v>140.56</v>
      </c>
      <c r="H50" s="23">
        <v>139.81</v>
      </c>
      <c r="I50" s="23">
        <v>139.06</v>
      </c>
      <c r="J50" s="23">
        <v>137.57</v>
      </c>
      <c r="K50" s="33">
        <v>40238</v>
      </c>
    </row>
    <row r="51" spans="1:11" ht="12.75">
      <c r="A51">
        <v>49</v>
      </c>
      <c r="B51" s="4" t="s">
        <v>85</v>
      </c>
      <c r="C51" s="1">
        <v>5000</v>
      </c>
      <c r="D51" s="1">
        <v>6.5</v>
      </c>
      <c r="E51" s="23">
        <v>142.3</v>
      </c>
      <c r="F51" s="23">
        <v>143.13</v>
      </c>
      <c r="G51" s="23">
        <v>141.63</v>
      </c>
      <c r="H51" s="23">
        <v>140.87</v>
      </c>
      <c r="I51" s="23">
        <v>140.12</v>
      </c>
      <c r="J51" s="23">
        <v>138.61</v>
      </c>
      <c r="K51" s="33">
        <v>40238</v>
      </c>
    </row>
    <row r="52" spans="1:11" ht="12.75">
      <c r="A52">
        <v>50</v>
      </c>
      <c r="B52" s="4" t="s">
        <v>86</v>
      </c>
      <c r="C52" s="1">
        <v>5000</v>
      </c>
      <c r="D52" s="1">
        <v>6.5</v>
      </c>
      <c r="E52" s="23">
        <v>141.67</v>
      </c>
      <c r="F52" s="23">
        <v>142.5</v>
      </c>
      <c r="G52" s="23">
        <v>141</v>
      </c>
      <c r="H52" s="23">
        <v>140.25</v>
      </c>
      <c r="I52" s="23">
        <v>139.5</v>
      </c>
      <c r="J52" s="23">
        <v>138</v>
      </c>
      <c r="K52" s="33">
        <v>40238</v>
      </c>
    </row>
    <row r="53" spans="1:11" ht="12.75">
      <c r="A53">
        <v>51</v>
      </c>
      <c r="B53" s="4" t="s">
        <v>87</v>
      </c>
      <c r="C53" s="1">
        <v>5000</v>
      </c>
      <c r="D53" s="1">
        <v>6.5</v>
      </c>
      <c r="E53" s="23">
        <v>141.07</v>
      </c>
      <c r="F53" s="23">
        <v>141.9</v>
      </c>
      <c r="G53" s="23">
        <v>140.41</v>
      </c>
      <c r="H53" s="23">
        <v>139.66</v>
      </c>
      <c r="I53" s="23">
        <v>138.92</v>
      </c>
      <c r="J53" s="23">
        <v>137.42</v>
      </c>
      <c r="K53" s="33">
        <v>40238</v>
      </c>
    </row>
    <row r="54" spans="1:11" ht="12.75">
      <c r="A54">
        <v>52</v>
      </c>
      <c r="B54" s="4" t="s">
        <v>113</v>
      </c>
      <c r="C54" s="1">
        <v>5000</v>
      </c>
      <c r="D54" s="1">
        <v>6.5</v>
      </c>
      <c r="E54" s="23">
        <v>142.33</v>
      </c>
      <c r="F54" s="23">
        <v>143.17</v>
      </c>
      <c r="G54" s="23">
        <v>141.66</v>
      </c>
      <c r="H54" s="23">
        <v>140.91</v>
      </c>
      <c r="I54" s="23">
        <v>140.16</v>
      </c>
      <c r="J54" s="23">
        <v>138.65</v>
      </c>
      <c r="K54" s="33">
        <v>40238</v>
      </c>
    </row>
    <row r="55" spans="1:11" ht="12.75">
      <c r="A55">
        <v>53</v>
      </c>
      <c r="B55" s="4" t="s">
        <v>114</v>
      </c>
      <c r="C55" s="1">
        <v>5000</v>
      </c>
      <c r="D55" s="1">
        <v>6.5</v>
      </c>
      <c r="E55" s="23">
        <v>141.78</v>
      </c>
      <c r="F55" s="23">
        <v>142.61</v>
      </c>
      <c r="G55" s="23">
        <v>141.11</v>
      </c>
      <c r="H55" s="23">
        <v>140.36</v>
      </c>
      <c r="I55" s="23">
        <v>139.61</v>
      </c>
      <c r="J55" s="23">
        <v>138.11</v>
      </c>
      <c r="K55" s="33">
        <v>40238</v>
      </c>
    </row>
    <row r="56" spans="1:11" ht="12.75">
      <c r="A56">
        <v>54</v>
      </c>
      <c r="B56" s="4" t="s">
        <v>115</v>
      </c>
      <c r="C56" s="1">
        <v>5000</v>
      </c>
      <c r="D56" s="1">
        <v>6.5</v>
      </c>
      <c r="E56" s="23">
        <v>141.15</v>
      </c>
      <c r="F56" s="23">
        <v>141.98</v>
      </c>
      <c r="G56" s="23">
        <v>140.48</v>
      </c>
      <c r="H56" s="23">
        <v>139.74</v>
      </c>
      <c r="I56" s="23">
        <v>138.99</v>
      </c>
      <c r="J56" s="23">
        <v>137.49</v>
      </c>
      <c r="K56" s="33">
        <v>40238</v>
      </c>
    </row>
    <row r="57" spans="1:11" ht="12.75">
      <c r="A57">
        <v>55</v>
      </c>
      <c r="B57" s="4" t="s">
        <v>109</v>
      </c>
      <c r="C57" s="1">
        <v>5000</v>
      </c>
      <c r="D57" s="1">
        <v>6.5</v>
      </c>
      <c r="E57" s="23">
        <v>142.15</v>
      </c>
      <c r="F57" s="23">
        <v>142.98</v>
      </c>
      <c r="G57" s="23">
        <v>141.48</v>
      </c>
      <c r="H57" s="23">
        <v>140.73</v>
      </c>
      <c r="I57" s="23">
        <v>139.97</v>
      </c>
      <c r="J57" s="23">
        <v>138.47</v>
      </c>
      <c r="K57" s="33">
        <v>40238</v>
      </c>
    </row>
    <row r="58" spans="1:11" ht="12.75">
      <c r="A58">
        <v>56</v>
      </c>
      <c r="B58" s="4" t="s">
        <v>116</v>
      </c>
      <c r="C58" s="1">
        <v>5000</v>
      </c>
      <c r="D58" s="1">
        <v>6.5</v>
      </c>
      <c r="E58" s="23">
        <v>141.48</v>
      </c>
      <c r="F58" s="23">
        <v>142.31</v>
      </c>
      <c r="G58" s="23">
        <v>140.82</v>
      </c>
      <c r="H58" s="23">
        <v>140.07</v>
      </c>
      <c r="I58" s="23">
        <v>139.32</v>
      </c>
      <c r="J58" s="23">
        <v>137.82</v>
      </c>
      <c r="K58" s="33">
        <v>40238</v>
      </c>
    </row>
    <row r="59" spans="1:11" ht="12.75">
      <c r="A59">
        <v>57</v>
      </c>
      <c r="B59" s="4" t="s">
        <v>117</v>
      </c>
      <c r="C59" s="1">
        <v>5000</v>
      </c>
      <c r="D59" s="1">
        <v>6.5</v>
      </c>
      <c r="E59" s="23">
        <v>140.96</v>
      </c>
      <c r="F59" s="23">
        <v>141.79</v>
      </c>
      <c r="G59" s="23">
        <v>140.3</v>
      </c>
      <c r="H59" s="23">
        <v>139.55</v>
      </c>
      <c r="I59" s="23">
        <v>138.81</v>
      </c>
      <c r="J59" s="23">
        <v>137.31</v>
      </c>
      <c r="K59" s="33">
        <v>40238</v>
      </c>
    </row>
    <row r="60" spans="1:11" ht="12.75">
      <c r="A60">
        <v>58</v>
      </c>
      <c r="B60" s="4" t="s">
        <v>41</v>
      </c>
      <c r="C60" s="1">
        <v>4000</v>
      </c>
      <c r="D60" s="1">
        <v>6.5</v>
      </c>
      <c r="E60" s="23">
        <v>142.72</v>
      </c>
      <c r="F60" s="23">
        <v>143.56</v>
      </c>
      <c r="G60" s="23">
        <v>142.05</v>
      </c>
      <c r="H60" s="23">
        <v>141.29</v>
      </c>
      <c r="I60" s="23">
        <v>140.54</v>
      </c>
      <c r="J60" s="23">
        <v>139.03</v>
      </c>
      <c r="K60" s="33">
        <v>40238</v>
      </c>
    </row>
    <row r="61" spans="1:11" ht="12.75">
      <c r="A61">
        <v>59</v>
      </c>
      <c r="B61" s="4" t="s">
        <v>38</v>
      </c>
      <c r="C61" s="1">
        <v>4000</v>
      </c>
      <c r="D61" s="1">
        <v>6.5</v>
      </c>
      <c r="E61" s="23">
        <v>141.29</v>
      </c>
      <c r="F61" s="23">
        <v>142.12</v>
      </c>
      <c r="G61" s="23">
        <v>140.62</v>
      </c>
      <c r="H61" s="23">
        <v>139.87</v>
      </c>
      <c r="I61" s="23">
        <v>139.13</v>
      </c>
      <c r="J61" s="23">
        <v>137.64</v>
      </c>
      <c r="K61" s="33">
        <v>40238</v>
      </c>
    </row>
    <row r="62" spans="1:11" ht="12.75">
      <c r="A62">
        <v>60</v>
      </c>
      <c r="B62" s="4" t="s">
        <v>39</v>
      </c>
      <c r="C62" s="1">
        <v>5000</v>
      </c>
      <c r="D62" s="1">
        <v>6.5</v>
      </c>
      <c r="E62" s="23">
        <v>141.62</v>
      </c>
      <c r="F62" s="23">
        <v>142.45</v>
      </c>
      <c r="G62" s="23">
        <v>140.95</v>
      </c>
      <c r="H62" s="23">
        <v>140.2</v>
      </c>
      <c r="I62" s="23">
        <v>139.45</v>
      </c>
      <c r="J62" s="23">
        <v>137.95</v>
      </c>
      <c r="K62" s="33">
        <v>40238</v>
      </c>
    </row>
    <row r="63" spans="1:11" ht="12.75">
      <c r="A63">
        <v>61</v>
      </c>
      <c r="B63" s="4" t="s">
        <v>40</v>
      </c>
      <c r="C63" s="1">
        <v>5000</v>
      </c>
      <c r="D63" s="1">
        <v>6.5</v>
      </c>
      <c r="E63" s="23">
        <v>140.07</v>
      </c>
      <c r="F63" s="23">
        <v>140.9</v>
      </c>
      <c r="G63" s="23">
        <v>139.41</v>
      </c>
      <c r="H63" s="23">
        <v>138.67</v>
      </c>
      <c r="I63" s="23">
        <v>137.93</v>
      </c>
      <c r="J63" s="23">
        <v>136.45</v>
      </c>
      <c r="K63" s="33">
        <v>40238</v>
      </c>
    </row>
    <row r="64" spans="1:11" ht="12.75">
      <c r="A64">
        <v>62</v>
      </c>
      <c r="B64" s="4" t="s">
        <v>118</v>
      </c>
      <c r="C64" s="1" t="s">
        <v>29</v>
      </c>
      <c r="D64" s="1">
        <v>6.5</v>
      </c>
      <c r="E64" s="23">
        <v>142.22</v>
      </c>
      <c r="F64" s="23">
        <v>143.06</v>
      </c>
      <c r="G64" s="23">
        <v>141.55</v>
      </c>
      <c r="H64" s="23">
        <v>140.8</v>
      </c>
      <c r="I64" s="23">
        <v>140.05</v>
      </c>
      <c r="J64" s="23">
        <v>138.54</v>
      </c>
      <c r="K64" s="33">
        <v>40238</v>
      </c>
    </row>
    <row r="65" spans="1:11" ht="12.75">
      <c r="A65">
        <v>63</v>
      </c>
      <c r="B65" s="4" t="s">
        <v>88</v>
      </c>
      <c r="C65" s="1">
        <v>4000</v>
      </c>
      <c r="D65" s="1">
        <v>6.5</v>
      </c>
      <c r="E65" s="23">
        <v>141.63</v>
      </c>
      <c r="F65" s="23">
        <v>142.46</v>
      </c>
      <c r="G65" s="23">
        <v>140.96</v>
      </c>
      <c r="H65" s="23">
        <v>140.21</v>
      </c>
      <c r="I65" s="23">
        <v>139.46</v>
      </c>
      <c r="J65" s="23">
        <v>137.96</v>
      </c>
      <c r="K65" s="33">
        <v>40238</v>
      </c>
    </row>
    <row r="66" spans="1:11" ht="12.75">
      <c r="A66">
        <v>64</v>
      </c>
      <c r="B66" s="4" t="s">
        <v>89</v>
      </c>
      <c r="C66" s="1">
        <v>4000</v>
      </c>
      <c r="D66" s="1">
        <v>6.5</v>
      </c>
      <c r="E66" s="23">
        <v>140.96</v>
      </c>
      <c r="F66" s="23">
        <v>141.79</v>
      </c>
      <c r="G66" s="23">
        <v>140.3</v>
      </c>
      <c r="H66" s="23">
        <v>139.55</v>
      </c>
      <c r="I66" s="23">
        <v>138.81</v>
      </c>
      <c r="J66" s="23">
        <v>137.31</v>
      </c>
      <c r="K66" s="33">
        <v>40238</v>
      </c>
    </row>
    <row r="67" spans="1:11" ht="12.75">
      <c r="A67">
        <v>65</v>
      </c>
      <c r="B67" s="4" t="s">
        <v>90</v>
      </c>
      <c r="C67" s="1">
        <v>4000</v>
      </c>
      <c r="D67" s="1">
        <v>6.5</v>
      </c>
      <c r="E67" s="23">
        <v>140.96</v>
      </c>
      <c r="F67" s="23">
        <v>141.79</v>
      </c>
      <c r="G67" s="23">
        <v>140.3</v>
      </c>
      <c r="H67" s="23">
        <v>139.55</v>
      </c>
      <c r="I67" s="23">
        <v>138.81</v>
      </c>
      <c r="J67" s="23">
        <v>137.31</v>
      </c>
      <c r="K67" s="33">
        <v>40238</v>
      </c>
    </row>
    <row r="68" spans="1:11" ht="12.75">
      <c r="A68">
        <v>66</v>
      </c>
      <c r="B68" s="4" t="s">
        <v>91</v>
      </c>
      <c r="C68" s="1">
        <v>5000</v>
      </c>
      <c r="D68" s="1">
        <v>6.5</v>
      </c>
      <c r="E68" s="23">
        <v>140.37</v>
      </c>
      <c r="F68" s="23">
        <v>141.2</v>
      </c>
      <c r="G68" s="23">
        <v>139.71</v>
      </c>
      <c r="H68" s="23">
        <v>138.97</v>
      </c>
      <c r="I68" s="23">
        <v>138.22</v>
      </c>
      <c r="J68" s="23">
        <v>136.74</v>
      </c>
      <c r="K68" s="33">
        <v>40238</v>
      </c>
    </row>
    <row r="69" spans="1:11" ht="12.75">
      <c r="A69">
        <v>67</v>
      </c>
      <c r="B69" s="4" t="s">
        <v>92</v>
      </c>
      <c r="C69" s="1">
        <v>5000</v>
      </c>
      <c r="D69" s="1">
        <v>6.5</v>
      </c>
      <c r="E69" s="23">
        <v>139.52</v>
      </c>
      <c r="F69" s="23">
        <v>140.34</v>
      </c>
      <c r="G69" s="23">
        <v>138.86</v>
      </c>
      <c r="H69" s="23">
        <v>138.12</v>
      </c>
      <c r="I69" s="23">
        <v>137.38</v>
      </c>
      <c r="J69" s="23">
        <v>135.91</v>
      </c>
      <c r="K69" s="33">
        <v>40238</v>
      </c>
    </row>
    <row r="70" spans="1:11" ht="12.75">
      <c r="A70">
        <v>68</v>
      </c>
      <c r="B70" s="4" t="s">
        <v>93</v>
      </c>
      <c r="C70" s="1">
        <v>5000</v>
      </c>
      <c r="D70" s="1">
        <v>6.5</v>
      </c>
      <c r="E70" s="23">
        <v>138.81</v>
      </c>
      <c r="F70" s="23">
        <v>139.63</v>
      </c>
      <c r="G70" s="23">
        <v>138.16</v>
      </c>
      <c r="H70" s="23">
        <v>137.43</v>
      </c>
      <c r="I70" s="23">
        <v>136.69</v>
      </c>
      <c r="J70" s="23">
        <v>135.22</v>
      </c>
      <c r="K70" s="33">
        <v>43891</v>
      </c>
    </row>
    <row r="71" spans="1:11" ht="12.75">
      <c r="A71">
        <v>69</v>
      </c>
      <c r="B71" s="4" t="s">
        <v>119</v>
      </c>
      <c r="C71" s="1">
        <v>5000</v>
      </c>
      <c r="D71" s="1">
        <v>6.5</v>
      </c>
      <c r="E71" s="23">
        <v>141.59</v>
      </c>
      <c r="F71" s="23">
        <v>142.43</v>
      </c>
      <c r="G71" s="23">
        <v>140.93</v>
      </c>
      <c r="H71" s="23">
        <v>140.18</v>
      </c>
      <c r="I71" s="23">
        <v>139.43</v>
      </c>
      <c r="J71" s="23">
        <v>137.93</v>
      </c>
      <c r="K71" s="33">
        <v>40238</v>
      </c>
    </row>
    <row r="72" spans="1:11" ht="12.75">
      <c r="A72">
        <v>70</v>
      </c>
      <c r="B72" s="4" t="s">
        <v>94</v>
      </c>
      <c r="C72" s="1">
        <v>4000</v>
      </c>
      <c r="D72" s="1">
        <v>6.5</v>
      </c>
      <c r="E72" s="23">
        <v>141.37</v>
      </c>
      <c r="F72" s="23">
        <v>142.2</v>
      </c>
      <c r="G72" s="23">
        <v>140.71</v>
      </c>
      <c r="H72" s="23">
        <v>139.96</v>
      </c>
      <c r="I72" s="23">
        <v>139.21</v>
      </c>
      <c r="J72" s="23">
        <v>137.71</v>
      </c>
      <c r="K72" s="33">
        <v>40238</v>
      </c>
    </row>
    <row r="73" spans="1:11" ht="12.75">
      <c r="A73">
        <v>71</v>
      </c>
      <c r="B73" s="4" t="s">
        <v>95</v>
      </c>
      <c r="C73" s="1">
        <v>4000</v>
      </c>
      <c r="D73" s="1">
        <v>6.5</v>
      </c>
      <c r="E73" s="23">
        <v>140.67</v>
      </c>
      <c r="F73" s="23">
        <v>141.49</v>
      </c>
      <c r="G73" s="23">
        <v>140</v>
      </c>
      <c r="H73" s="23">
        <v>139.26</v>
      </c>
      <c r="I73" s="23">
        <v>138.52</v>
      </c>
      <c r="J73" s="23">
        <v>137.03</v>
      </c>
      <c r="K73" s="33">
        <v>40238</v>
      </c>
    </row>
    <row r="74" spans="1:11" ht="12.75">
      <c r="A74">
        <v>72</v>
      </c>
      <c r="B74" s="4" t="s">
        <v>96</v>
      </c>
      <c r="C74" s="1">
        <v>5000</v>
      </c>
      <c r="D74" s="1">
        <v>6.5</v>
      </c>
      <c r="E74" s="23">
        <v>140.96</v>
      </c>
      <c r="F74" s="23">
        <v>141.79</v>
      </c>
      <c r="G74" s="23">
        <v>140.3</v>
      </c>
      <c r="H74" s="23">
        <v>139.55</v>
      </c>
      <c r="I74" s="23">
        <v>138.81</v>
      </c>
      <c r="J74" s="23">
        <v>137.31</v>
      </c>
      <c r="K74" s="33">
        <v>40238</v>
      </c>
    </row>
    <row r="75" spans="1:11" ht="12.75">
      <c r="A75">
        <v>73</v>
      </c>
      <c r="B75" s="4" t="s">
        <v>97</v>
      </c>
      <c r="C75" s="1" t="s">
        <v>20</v>
      </c>
      <c r="D75" s="1" t="s">
        <v>20</v>
      </c>
      <c r="E75" s="1" t="s">
        <v>20</v>
      </c>
      <c r="F75" s="1" t="s">
        <v>20</v>
      </c>
      <c r="G75" s="1" t="s">
        <v>20</v>
      </c>
      <c r="H75" s="1" t="s">
        <v>20</v>
      </c>
      <c r="I75" s="1" t="s">
        <v>20</v>
      </c>
      <c r="J75" s="1" t="s">
        <v>20</v>
      </c>
      <c r="K75" s="1" t="s">
        <v>20</v>
      </c>
    </row>
    <row r="76" spans="1:11" ht="12.75">
      <c r="A76">
        <v>74</v>
      </c>
      <c r="B76" s="4" t="s">
        <v>98</v>
      </c>
      <c r="C76" s="1" t="s">
        <v>20</v>
      </c>
      <c r="D76" s="1" t="s">
        <v>20</v>
      </c>
      <c r="E76" s="1" t="s">
        <v>20</v>
      </c>
      <c r="F76" s="1" t="s">
        <v>20</v>
      </c>
      <c r="G76" s="1" t="s">
        <v>20</v>
      </c>
      <c r="H76" s="1" t="s">
        <v>20</v>
      </c>
      <c r="I76" s="1" t="s">
        <v>20</v>
      </c>
      <c r="J76" s="1" t="s">
        <v>20</v>
      </c>
      <c r="K76" s="1" t="s">
        <v>20</v>
      </c>
    </row>
    <row r="77" spans="1:11" ht="12.75">
      <c r="A77">
        <v>75</v>
      </c>
      <c r="B77" s="4" t="s">
        <v>7</v>
      </c>
      <c r="C77" s="1" t="s">
        <v>20</v>
      </c>
      <c r="D77" s="1" t="s">
        <v>20</v>
      </c>
      <c r="E77" s="1" t="s">
        <v>20</v>
      </c>
      <c r="F77" s="1" t="s">
        <v>20</v>
      </c>
      <c r="G77" s="1" t="s">
        <v>20</v>
      </c>
      <c r="H77" s="1" t="s">
        <v>20</v>
      </c>
      <c r="I77" s="1" t="s">
        <v>20</v>
      </c>
      <c r="J77" s="1" t="s">
        <v>20</v>
      </c>
      <c r="K77" s="1" t="s">
        <v>20</v>
      </c>
    </row>
    <row r="78" spans="1:11" ht="12.75">
      <c r="A78">
        <v>76</v>
      </c>
      <c r="B78" s="4" t="s">
        <v>120</v>
      </c>
      <c r="C78" s="1">
        <v>4000</v>
      </c>
      <c r="D78" s="1">
        <v>6.5</v>
      </c>
      <c r="E78" s="23">
        <v>143.21</v>
      </c>
      <c r="F78" s="23">
        <v>144.05</v>
      </c>
      <c r="G78" s="23">
        <v>142.53</v>
      </c>
      <c r="H78" s="23">
        <v>141.77</v>
      </c>
      <c r="I78" s="23">
        <v>141.02</v>
      </c>
      <c r="J78" s="23">
        <v>139.5</v>
      </c>
      <c r="K78" s="33">
        <v>40239</v>
      </c>
    </row>
    <row r="79" spans="1:11" ht="12.75">
      <c r="A79">
        <v>77</v>
      </c>
      <c r="B79" s="4" t="s">
        <v>121</v>
      </c>
      <c r="C79" s="1">
        <v>5000</v>
      </c>
      <c r="D79" s="1">
        <v>6.5</v>
      </c>
      <c r="E79" s="23">
        <v>142.35</v>
      </c>
      <c r="F79" s="23">
        <v>143.19</v>
      </c>
      <c r="G79" s="23">
        <v>141.68</v>
      </c>
      <c r="H79" s="23">
        <v>140.93</v>
      </c>
      <c r="I79" s="23">
        <v>140.17</v>
      </c>
      <c r="J79" s="23">
        <v>138.67</v>
      </c>
      <c r="K79" s="33">
        <v>40239</v>
      </c>
    </row>
    <row r="80" spans="1:11" ht="12.75">
      <c r="A80">
        <v>78</v>
      </c>
      <c r="B80" s="4" t="s">
        <v>99</v>
      </c>
      <c r="C80" s="1" t="s">
        <v>20</v>
      </c>
      <c r="D80" s="1" t="s">
        <v>20</v>
      </c>
      <c r="E80" s="1" t="s">
        <v>20</v>
      </c>
      <c r="F80" s="1" t="s">
        <v>20</v>
      </c>
      <c r="G80" s="1" t="s">
        <v>20</v>
      </c>
      <c r="H80" s="1" t="s">
        <v>20</v>
      </c>
      <c r="I80" s="1" t="s">
        <v>20</v>
      </c>
      <c r="J80" s="1" t="s">
        <v>20</v>
      </c>
      <c r="K80" s="1" t="s">
        <v>20</v>
      </c>
    </row>
    <row r="81" spans="1:11" ht="12.75">
      <c r="A81">
        <v>79</v>
      </c>
      <c r="B81" s="4" t="s">
        <v>122</v>
      </c>
      <c r="C81" s="1">
        <v>4000</v>
      </c>
      <c r="D81" s="1">
        <v>6.5</v>
      </c>
      <c r="E81" s="1">
        <v>144.41</v>
      </c>
      <c r="F81" s="1">
        <v>145.26</v>
      </c>
      <c r="G81" s="1">
        <v>143.73</v>
      </c>
      <c r="H81" s="1">
        <v>142.96</v>
      </c>
      <c r="I81" s="1">
        <v>142.2</v>
      </c>
      <c r="J81" s="1">
        <v>140.67</v>
      </c>
      <c r="K81" s="33">
        <v>40238</v>
      </c>
    </row>
    <row r="82" spans="1:11" ht="12.75">
      <c r="A82">
        <v>80</v>
      </c>
      <c r="B82" s="4" t="s">
        <v>8</v>
      </c>
      <c r="C82" s="1" t="s">
        <v>20</v>
      </c>
      <c r="D82" s="1" t="s">
        <v>20</v>
      </c>
      <c r="E82" s="1" t="s">
        <v>20</v>
      </c>
      <c r="F82" s="1" t="s">
        <v>20</v>
      </c>
      <c r="G82" s="1" t="s">
        <v>20</v>
      </c>
      <c r="H82" s="1" t="s">
        <v>20</v>
      </c>
      <c r="I82" s="1" t="s">
        <v>20</v>
      </c>
      <c r="J82" s="1" t="s">
        <v>20</v>
      </c>
      <c r="K82" s="1" t="s">
        <v>20</v>
      </c>
    </row>
    <row r="83" spans="1:11" ht="12.75">
      <c r="A83">
        <v>81</v>
      </c>
      <c r="B83" s="4" t="s">
        <v>9</v>
      </c>
      <c r="C83" s="1" t="s">
        <v>20</v>
      </c>
      <c r="D83" s="1" t="s">
        <v>20</v>
      </c>
      <c r="E83" s="1" t="s">
        <v>20</v>
      </c>
      <c r="F83" s="1" t="s">
        <v>20</v>
      </c>
      <c r="G83" s="1" t="s">
        <v>20</v>
      </c>
      <c r="H83" s="1" t="s">
        <v>20</v>
      </c>
      <c r="I83" s="1" t="s">
        <v>20</v>
      </c>
      <c r="J83" s="1" t="s">
        <v>20</v>
      </c>
      <c r="K83" s="1" t="s">
        <v>20</v>
      </c>
    </row>
    <row r="84" spans="1:11" ht="12.75">
      <c r="A84" s="6">
        <v>82</v>
      </c>
      <c r="B84" s="35" t="s">
        <v>10</v>
      </c>
      <c r="C84" s="12" t="s">
        <v>20</v>
      </c>
      <c r="D84" s="12" t="s">
        <v>20</v>
      </c>
      <c r="E84" s="12" t="s">
        <v>20</v>
      </c>
      <c r="F84" s="12" t="s">
        <v>20</v>
      </c>
      <c r="G84" s="12" t="s">
        <v>20</v>
      </c>
      <c r="H84" s="12" t="s">
        <v>20</v>
      </c>
      <c r="I84" s="12" t="s">
        <v>20</v>
      </c>
      <c r="J84" s="12" t="s">
        <v>20</v>
      </c>
      <c r="K84" s="12" t="s">
        <v>20</v>
      </c>
    </row>
    <row r="95" ht="12.75">
      <c r="B95" t="s">
        <v>52</v>
      </c>
    </row>
  </sheetData>
  <sheetProtection password="991D" sheet="1" objects="1" scenarios="1"/>
  <mergeCells count="1">
    <mergeCell ref="F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Wacker</dc:creator>
  <cp:keywords/>
  <dc:description/>
  <cp:lastModifiedBy>Bruce Wacker</cp:lastModifiedBy>
  <cp:lastPrinted>2008-05-05T18:57:29Z</cp:lastPrinted>
  <dcterms:created xsi:type="dcterms:W3CDTF">2008-05-03T03:22:51Z</dcterms:created>
  <dcterms:modified xsi:type="dcterms:W3CDTF">2010-03-17T19:54:45Z</dcterms:modified>
  <cp:category/>
  <cp:version/>
  <cp:contentType/>
  <cp:contentStatus/>
</cp:coreProperties>
</file>