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ersonal\I\iidelson\PPM update\"/>
    </mc:Choice>
  </mc:AlternateContent>
  <bookViews>
    <workbookView xWindow="315" yWindow="0" windowWidth="12120" windowHeight="9090" tabRatio="956"/>
  </bookViews>
  <sheets>
    <sheet name="Final Payment" sheetId="256" r:id="rId1"/>
  </sheets>
  <definedNames>
    <definedName name="_xlnm.Print_Area" localSheetId="0">'Final Payment'!$A$1:$K$228</definedName>
    <definedName name="_xlnm.Print_Titles" localSheetId="0">'Final Payment'!$B:$H,'Final Payment'!$2:$12</definedName>
    <definedName name="range" localSheetId="0">'Final Payment'!$B$13:$E$223</definedName>
    <definedName name="range">#REF!</definedName>
    <definedName name="s" localSheetId="0">'Final Payment'!$B$13:$E$40</definedName>
    <definedName name="s">#REF!</definedName>
    <definedName name="setup" localSheetId="0">'Final Payment'!$B$13:$E$225</definedName>
    <definedName name="setup">#REF!</definedName>
  </definedNames>
  <calcPr calcId="162913"/>
</workbook>
</file>

<file path=xl/calcChain.xml><?xml version="1.0" encoding="utf-8"?>
<calcChain xmlns="http://schemas.openxmlformats.org/spreadsheetml/2006/main">
  <c r="K229" i="256" l="1"/>
  <c r="K233" i="256" s="1"/>
  <c r="K230" i="256"/>
  <c r="K231" i="256"/>
  <c r="K232" i="256"/>
  <c r="J229" i="256"/>
  <c r="J230" i="256"/>
  <c r="J231" i="256"/>
  <c r="J232" i="256"/>
  <c r="I229" i="256"/>
  <c r="I233" i="256" s="1"/>
  <c r="I230" i="256"/>
  <c r="I231" i="256"/>
  <c r="I232" i="256"/>
  <c r="B37" i="256"/>
  <c r="B38" i="256" s="1"/>
  <c r="B40" i="256" s="1"/>
  <c r="B41" i="256" s="1"/>
  <c r="B42" i="256" s="1"/>
  <c r="B43" i="256" s="1"/>
  <c r="B44" i="256" s="1"/>
  <c r="B45" i="256" s="1"/>
  <c r="B47" i="256" s="1"/>
  <c r="B48" i="256" s="1"/>
  <c r="B50" i="256" s="1"/>
  <c r="B52" i="256" s="1"/>
  <c r="B53" i="256" s="1"/>
  <c r="B55" i="256" s="1"/>
  <c r="B56" i="256" s="1"/>
  <c r="B57" i="256" s="1"/>
  <c r="B58" i="256" s="1"/>
  <c r="B60" i="256" s="1"/>
  <c r="B61" i="256" s="1"/>
  <c r="B62" i="256" s="1"/>
  <c r="B63" i="256" s="1"/>
  <c r="B65" i="256" s="1"/>
  <c r="B67" i="256" s="1"/>
  <c r="B68" i="256" s="1"/>
  <c r="B69" i="256" s="1"/>
  <c r="B72" i="256" s="1"/>
  <c r="B73" i="256" s="1"/>
  <c r="B75" i="256" s="1"/>
  <c r="B77" i="256" s="1"/>
  <c r="B78" i="256" s="1"/>
  <c r="B79" i="256" s="1"/>
  <c r="B80" i="256" s="1"/>
  <c r="B82" i="256" s="1"/>
  <c r="B83" i="256" s="1"/>
  <c r="B85" i="256" s="1"/>
  <c r="B87" i="256" s="1"/>
  <c r="B88" i="256" s="1"/>
  <c r="B89" i="256" s="1"/>
  <c r="B91" i="256" s="1"/>
  <c r="B92" i="256" s="1"/>
  <c r="B93" i="256" s="1"/>
  <c r="B94" i="256" s="1"/>
  <c r="B95" i="256" s="1"/>
  <c r="B96" i="256" s="1"/>
  <c r="B97" i="256" s="1"/>
  <c r="B98" i="256" s="1"/>
  <c r="B99" i="256" s="1"/>
  <c r="B100" i="256" s="1"/>
  <c r="B101" i="256" s="1"/>
  <c r="B102" i="256" s="1"/>
  <c r="B103" i="256" s="1"/>
  <c r="B105" i="256" s="1"/>
  <c r="B106" i="256" s="1"/>
  <c r="B107" i="256" s="1"/>
  <c r="B108" i="256" s="1"/>
  <c r="B109" i="256" s="1"/>
  <c r="B110" i="256" s="1"/>
  <c r="B111" i="256" s="1"/>
  <c r="B112" i="256" s="1"/>
  <c r="B113" i="256" s="1"/>
  <c r="B114" i="256" s="1"/>
  <c r="B115" i="256" s="1"/>
  <c r="B116" i="256" s="1"/>
  <c r="B117" i="256" s="1"/>
  <c r="B118" i="256" s="1"/>
  <c r="B120" i="256" s="1"/>
  <c r="B122" i="256" s="1"/>
  <c r="B123" i="256" s="1"/>
  <c r="B124" i="256" s="1"/>
  <c r="B125" i="256" s="1"/>
  <c r="B126" i="256" s="1"/>
  <c r="B128" i="256" s="1"/>
  <c r="B130" i="256" s="1"/>
  <c r="B131" i="256" s="1"/>
  <c r="B133" i="256" s="1"/>
  <c r="B134" i="256" s="1"/>
  <c r="B135" i="256" s="1"/>
  <c r="B136" i="256" s="1"/>
  <c r="B137" i="256" s="1"/>
  <c r="B138" i="256" s="1"/>
  <c r="B139" i="256" s="1"/>
  <c r="B141" i="256" s="1"/>
  <c r="B142" i="256" s="1"/>
  <c r="B143" i="256" s="1"/>
  <c r="B144" i="256" s="1"/>
  <c r="B145" i="256" s="1"/>
  <c r="B146" i="256" s="1"/>
  <c r="B148" i="256" s="1"/>
  <c r="B150" i="256" s="1"/>
  <c r="B152" i="256" s="1"/>
  <c r="B153" i="256" s="1"/>
  <c r="B155" i="256" s="1"/>
  <c r="B156" i="256" s="1"/>
  <c r="B157" i="256" s="1"/>
  <c r="B158" i="256" s="1"/>
  <c r="B159" i="256" s="1"/>
  <c r="B160" i="256" s="1"/>
  <c r="B162" i="256" s="1"/>
  <c r="B164" i="256" s="1"/>
  <c r="B165" i="256" s="1"/>
  <c r="B166" i="256" s="1"/>
  <c r="B167" i="256" s="1"/>
  <c r="B168" i="256" s="1"/>
  <c r="B169" i="256" s="1"/>
  <c r="B170" i="256" s="1"/>
  <c r="B171" i="256" s="1"/>
  <c r="B172" i="256" s="1"/>
  <c r="B173" i="256" s="1"/>
  <c r="B174" i="256" s="1"/>
  <c r="B175" i="256" s="1"/>
  <c r="B176" i="256" s="1"/>
  <c r="B177" i="256" s="1"/>
  <c r="B179" i="256" s="1"/>
  <c r="B181" i="256" s="1"/>
  <c r="B182" i="256" s="1"/>
  <c r="B183" i="256" s="1"/>
  <c r="B184" i="256" s="1"/>
  <c r="B185" i="256" s="1"/>
  <c r="B187" i="256" s="1"/>
  <c r="B189" i="256" s="1"/>
  <c r="B190" i="256" s="1"/>
  <c r="B192" i="256" s="1"/>
  <c r="B193" i="256" s="1"/>
  <c r="B194" i="256" s="1"/>
  <c r="B195" i="256" s="1"/>
  <c r="B196" i="256" s="1"/>
  <c r="B197" i="256" s="1"/>
  <c r="B198" i="256" s="1"/>
  <c r="B199" i="256" s="1"/>
  <c r="B200" i="256" s="1"/>
  <c r="B201" i="256" s="1"/>
  <c r="B202" i="256" s="1"/>
  <c r="B203" i="256" s="1"/>
  <c r="B204" i="256" s="1"/>
  <c r="B205" i="256" s="1"/>
  <c r="B206" i="256" s="1"/>
  <c r="B207" i="256" s="1"/>
  <c r="B208" i="256" s="1"/>
  <c r="B209" i="256" s="1"/>
  <c r="B210" i="256" s="1"/>
  <c r="B212" i="256" s="1"/>
  <c r="B213" i="256" s="1"/>
  <c r="B215" i="256" s="1"/>
  <c r="B216" i="256" s="1"/>
  <c r="B217" i="256" s="1"/>
  <c r="B219" i="256" s="1"/>
  <c r="B220" i="256" s="1"/>
  <c r="B221" i="256" s="1"/>
  <c r="B222" i="256" s="1"/>
  <c r="J224" i="256"/>
  <c r="K224" i="256"/>
  <c r="I224" i="256"/>
  <c r="J233" i="256" l="1"/>
</calcChain>
</file>

<file path=xl/sharedStrings.xml><?xml version="1.0" encoding="utf-8"?>
<sst xmlns="http://schemas.openxmlformats.org/spreadsheetml/2006/main" count="403" uniqueCount="231">
  <si>
    <t>Work Type Summary</t>
  </si>
  <si>
    <t>Common Items</t>
  </si>
  <si>
    <t>Roadway</t>
  </si>
  <si>
    <t>Surfacing</t>
  </si>
  <si>
    <t>Traffic Signals</t>
  </si>
  <si>
    <t>Totals:</t>
  </si>
  <si>
    <t>Total</t>
  </si>
  <si>
    <t>Item</t>
  </si>
  <si>
    <t>Item Description</t>
  </si>
  <si>
    <t>Quantity</t>
  </si>
  <si>
    <t>Unit</t>
  </si>
  <si>
    <t>No.</t>
  </si>
  <si>
    <t>Price</t>
  </si>
  <si>
    <t>Complete</t>
  </si>
  <si>
    <t>Participating</t>
  </si>
  <si>
    <t>Non-Participating</t>
  </si>
  <si>
    <t>Force Account (Set) *</t>
  </si>
  <si>
    <t>Lump Sum</t>
  </si>
  <si>
    <t>Contractor Construction Staking</t>
  </si>
  <si>
    <t>Maintenance Bond *</t>
  </si>
  <si>
    <t>Clearing &amp; Grubbing</t>
  </si>
  <si>
    <t>Removal of Existing Structures</t>
  </si>
  <si>
    <t>Unclassified Excavation</t>
  </si>
  <si>
    <t>Cu. Yd.</t>
  </si>
  <si>
    <t>Compaction of Earthwork (All Types)</t>
  </si>
  <si>
    <t>Excavation (Unsuitable)</t>
  </si>
  <si>
    <t>Topsoil</t>
  </si>
  <si>
    <t xml:space="preserve">Asphaltic Concrete Surface Course             </t>
  </si>
  <si>
    <t>Ton</t>
  </si>
  <si>
    <t xml:space="preserve">Asphaltic Concrete Intermediate Course </t>
  </si>
  <si>
    <t>Aggregate Base Course (OP Special) (6")</t>
  </si>
  <si>
    <t>Sq. Yd.</t>
  </si>
  <si>
    <t>Fly Ash</t>
  </si>
  <si>
    <t>Manipulation for Fly Ash Treated Subgrade (8")</t>
  </si>
  <si>
    <t>Milling (Total Width Cut) (2")</t>
  </si>
  <si>
    <t>Temporary Surfacing Material (Hot Mix Asphalt - Commercial Grade (Intermediate Course) (est)</t>
  </si>
  <si>
    <t>Temporary Surfacing Material (AB-3 O.P. Modified) (est)</t>
  </si>
  <si>
    <t>Asphalt Patching (est.)</t>
  </si>
  <si>
    <t>Curb &amp; Gutter, Combined (Type A)</t>
  </si>
  <si>
    <t>Lin. Feet</t>
  </si>
  <si>
    <t>Curb &amp; Gutter, Combined (Type B)</t>
  </si>
  <si>
    <t>Curb &amp; Gutter, Combined (Type E)</t>
  </si>
  <si>
    <t>Curb &amp; Gutter, Combined (Special)</t>
  </si>
  <si>
    <t>Concrete Base Widening</t>
  </si>
  <si>
    <t>Sq. Ft.</t>
  </si>
  <si>
    <t>Concrete Median Nose</t>
  </si>
  <si>
    <t>Each</t>
  </si>
  <si>
    <t>Concrete Pavers</t>
  </si>
  <si>
    <t>Concrete Truck Apron Pavers</t>
  </si>
  <si>
    <t>Concrete Entrance Pavement - Residential (6")</t>
  </si>
  <si>
    <t>Concrete Entrance Pavement - Commercial (6")</t>
  </si>
  <si>
    <t>Asphalt Driveway (Intermediate Course) (6")</t>
  </si>
  <si>
    <t>Sidewalk Construction (4")</t>
  </si>
  <si>
    <t>Sidewalk Ramp w/ Detectable Warning Surface</t>
  </si>
  <si>
    <t>Detectable Warning Surface</t>
  </si>
  <si>
    <t>Sidewalk Ramp Curb</t>
  </si>
  <si>
    <t>Asphalt Sidewalk (Intermediate Course) (4")</t>
  </si>
  <si>
    <t>Sq Yd.</t>
  </si>
  <si>
    <t>Modular Block Retaining Wall</t>
  </si>
  <si>
    <t xml:space="preserve">KCMMB 4k Concrete - Integral Sidewalk Retaining Wall </t>
  </si>
  <si>
    <t>KCMMB 5k Concrete (cast in place Retaining Wall - form lined face)</t>
  </si>
  <si>
    <t>Handrail (42-inch Metal)</t>
  </si>
  <si>
    <t xml:space="preserve">15" RCP Class III Storm Sewer </t>
  </si>
  <si>
    <t xml:space="preserve">18" RCP Class III Storm Sewer </t>
  </si>
  <si>
    <t xml:space="preserve">24" RCP Class III Storm Sewer </t>
  </si>
  <si>
    <t xml:space="preserve">30" RCP Class III Storm Sewer </t>
  </si>
  <si>
    <t xml:space="preserve">36" RCP Class III Storm Sewer </t>
  </si>
  <si>
    <t xml:space="preserve">42" RCP Class III Storm Sewer </t>
  </si>
  <si>
    <t xml:space="preserve">48" RCP Class III Storm Sewer </t>
  </si>
  <si>
    <t xml:space="preserve">54" RCP Class III Storm Sewer </t>
  </si>
  <si>
    <t>15" End Section (RC Class III)</t>
  </si>
  <si>
    <t>18" End Section (RC Class III)</t>
  </si>
  <si>
    <t>30" End Section (RC Class III)</t>
  </si>
  <si>
    <t>48" End Section (RC Class III)</t>
  </si>
  <si>
    <t>54" End Section (RC Class III)</t>
  </si>
  <si>
    <t>6' x 4' Curb Inlet</t>
  </si>
  <si>
    <t>6' x 6' Curb Inlet</t>
  </si>
  <si>
    <t>8' x 4' Curb Inlet</t>
  </si>
  <si>
    <t>8' x 6' Curb Inlet</t>
  </si>
  <si>
    <t>10' x 4' Curb Inlet</t>
  </si>
  <si>
    <t>4' x 4' Median Inlet</t>
  </si>
  <si>
    <t>4' x 4' Junction Box</t>
  </si>
  <si>
    <t>5' x 5' Junction Box</t>
  </si>
  <si>
    <t>6' x 4' Junction Box</t>
  </si>
  <si>
    <t>6' x 6' Junction Box</t>
  </si>
  <si>
    <t>7' x 5' Junction Box</t>
  </si>
  <si>
    <t>3' x 3' Area Inlet</t>
  </si>
  <si>
    <t>4' x 4' Area Inlet</t>
  </si>
  <si>
    <t>6' x 6' Area Inlet</t>
  </si>
  <si>
    <t>Grate Inlet (Special)</t>
  </si>
  <si>
    <t>SQU Structure (Sta. 206+06)</t>
  </si>
  <si>
    <t>SQU Structure (Sta. 208+35)</t>
  </si>
  <si>
    <t>SQU Structure (Sta. 238+01)</t>
  </si>
  <si>
    <t>SQU Structure (Sta. 242+72)</t>
  </si>
  <si>
    <t>Concrete Collar</t>
  </si>
  <si>
    <t>Riprap (Light Series 24")</t>
  </si>
  <si>
    <t>Pipe Underdrain (6") (All Types)</t>
  </si>
  <si>
    <t>Private Drainage Connection *</t>
  </si>
  <si>
    <t>4' Dia. Sanitary Sewer Manhole *</t>
  </si>
  <si>
    <t>5' Dia. Sanitary Sewer Manole *</t>
  </si>
  <si>
    <t>Concrete Sanitary Sewer Encasement *</t>
  </si>
  <si>
    <t>6" HDPE SDR-17 w/ Tracer Wire Sanitary Sewer *</t>
  </si>
  <si>
    <t>8" PVC SDR-35 Sanitary Sewer *</t>
  </si>
  <si>
    <t>8" DIP Protecto 401 Sanitary Sewer *</t>
  </si>
  <si>
    <t>Cleanout Sanitary Sewer *</t>
  </si>
  <si>
    <t>Orange Construction Fence (Temporary) *</t>
  </si>
  <si>
    <t>72" Chain Link Fence (Temporary) *</t>
  </si>
  <si>
    <t>48" Chain Link Fence (Permanent) *</t>
  </si>
  <si>
    <t>48" Wood Privacy Fence (Permanent) *</t>
  </si>
  <si>
    <t>72" Wood Privacy Fence (Permanent) *</t>
  </si>
  <si>
    <t>72" Special Wood Privacy Fence (Permanent) *</t>
  </si>
  <si>
    <t>Street Lighting Installation</t>
  </si>
  <si>
    <t>Fiber-Optic Communication System</t>
  </si>
  <si>
    <t>Traffic Signal Installation (159th and Nall)</t>
  </si>
  <si>
    <t>Traffic Signal Modification (159th and Metcalf)</t>
  </si>
  <si>
    <t>Permanent Traffic Control Signs (MEP)</t>
  </si>
  <si>
    <t>1-3/4" x 1-3/4" Sign Post</t>
  </si>
  <si>
    <t>2" x 2" Sign Post Anchors</t>
  </si>
  <si>
    <t>2-1/4" x 2-1/4" Anchor Sleeves</t>
  </si>
  <si>
    <t>Rectangular Rapid Flashing Beacon Installation</t>
  </si>
  <si>
    <t>Rectangular Rapid Flashing Beacon Pedestal Pole Foundation</t>
  </si>
  <si>
    <t>Traffic Control</t>
  </si>
  <si>
    <t>4" White Thermoplastic</t>
  </si>
  <si>
    <t>4" Yellow Themoplastic</t>
  </si>
  <si>
    <t>8" White Thermoplastic</t>
  </si>
  <si>
    <t>6" White Pre-Formed Thermoplastic</t>
  </si>
  <si>
    <t>12" White Pre-Formed Thermoplastic</t>
  </si>
  <si>
    <t>12" Yellow Pre-Formed Thermoplastic</t>
  </si>
  <si>
    <t>24" White Pre-Formed Thermoplastic</t>
  </si>
  <si>
    <t>White Turn Arrows Pre-Formed Thermoplastic</t>
  </si>
  <si>
    <t>White Thru Arrows Pre-Formed Thermoplastic</t>
  </si>
  <si>
    <t>White Thru/Turn Arrows Pre-Formed Thermoplastic</t>
  </si>
  <si>
    <t>White Merge Arrows Pre-Formed Thermoplastic</t>
  </si>
  <si>
    <t>24"x36" White Yield Lines Thermoplastic</t>
  </si>
  <si>
    <t>White Bike Lane Rider Thermoplastic</t>
  </si>
  <si>
    <t>White Bike Lane Arrows Thermoplastic</t>
  </si>
  <si>
    <t>Temporary Pavement Marking</t>
  </si>
  <si>
    <t>Willow Bend at the Village Irrigation Relocation *</t>
  </si>
  <si>
    <t>Sylvan Lake Irrigation Relocation *</t>
  </si>
  <si>
    <t>Hampton Place Irrigation Relocation *</t>
  </si>
  <si>
    <t>Wilderness Irrigation Relocation *</t>
  </si>
  <si>
    <t>Tract 30 Irrigation Relocation *</t>
  </si>
  <si>
    <t>Service Water Line Relocation (Est) *</t>
  </si>
  <si>
    <t>Water Pollution Control Manager</t>
  </si>
  <si>
    <t>SWPPP Inspection (Est)</t>
  </si>
  <si>
    <t>Erosion Control Blanket Class 1 (Type A)</t>
  </si>
  <si>
    <t>Biodegradable Log (9")</t>
  </si>
  <si>
    <t>Construction Entrance</t>
  </si>
  <si>
    <t>Hydraulic Erosion Control (Type 1)(Est)</t>
  </si>
  <si>
    <t>Hydraulic Erosion Control (Type 3)(Est)</t>
  </si>
  <si>
    <t>Hydraulic Erosion Control (Type 5)(Est)</t>
  </si>
  <si>
    <t>Temporary Ditch Checks (Rock)</t>
  </si>
  <si>
    <t>Temporary Filter Berm (est.)</t>
  </si>
  <si>
    <t>Filter Sock (6")(est.)</t>
  </si>
  <si>
    <t>Temporary Inlet Sediment Barrier (Existing Curb Inlet)</t>
  </si>
  <si>
    <t>Temporary Inlet Sediment Barrier (Curb Inlet)</t>
  </si>
  <si>
    <t>Temporary Inlet Sediment Barrier (Existing Area Inlet)</t>
  </si>
  <si>
    <t>Temporary Inlet Sediment Barrier (Area Inlet)</t>
  </si>
  <si>
    <t>Temporary Inlet Sediment Barrier (Existing Junction Box)</t>
  </si>
  <si>
    <t>Temporary Inlet Sediment Barrier (Junction Box)</t>
  </si>
  <si>
    <t>Temporary Inlet Sediment Barrier (SQ Unit)</t>
  </si>
  <si>
    <t>Temporary Inlet Sediment Barrier (Sanitary)</t>
  </si>
  <si>
    <t>Temporary Sediment Trap</t>
  </si>
  <si>
    <t>Silt Fence</t>
  </si>
  <si>
    <t>Storm Sewer 18" CMP</t>
  </si>
  <si>
    <t>Storm Sewer 36" x 24" CMPA</t>
  </si>
  <si>
    <t>Temporary Seed</t>
  </si>
  <si>
    <t>Acre</t>
  </si>
  <si>
    <t>Fescue Sod</t>
  </si>
  <si>
    <t>Bluegrass Sod</t>
  </si>
  <si>
    <t>Land Corner Monument Box</t>
  </si>
  <si>
    <t>Aggregate Base (AB-3 O.P. Modified - 4" under asphalt trail)</t>
  </si>
  <si>
    <t>Project: 159th Street - Metcalf to Nall</t>
  </si>
  <si>
    <t xml:space="preserve">             15301 Broadmoor St</t>
  </si>
  <si>
    <t>Contractor:   O'Donnell &amp; Sons</t>
  </si>
  <si>
    <t xml:space="preserve">             Overland Park, KS 66223</t>
  </si>
  <si>
    <t>City Project No:  TH-0513</t>
  </si>
  <si>
    <t>KDOT Project No:  46 N-0607-01</t>
  </si>
  <si>
    <t>CARS Project No:  320001113</t>
  </si>
  <si>
    <t>Tree Removal and Replacement SE Outlook</t>
  </si>
  <si>
    <t>Temporary Fence Upgrade</t>
  </si>
  <si>
    <t>Temporary Fence Upgrade Tract 26</t>
  </si>
  <si>
    <t>A</t>
  </si>
  <si>
    <t>B</t>
  </si>
  <si>
    <t>C</t>
  </si>
  <si>
    <t>D</t>
  </si>
  <si>
    <t>Round About Median Conduit</t>
  </si>
  <si>
    <t>Original Contract Amt: $7,879,071.50</t>
  </si>
  <si>
    <t>Revised Contract Amt per CO 1: $7,880,714.59</t>
  </si>
  <si>
    <t>25A</t>
  </si>
  <si>
    <t>26A</t>
  </si>
  <si>
    <t>ASTM C1272 Concrete Pavers</t>
  </si>
  <si>
    <t>ASTM C1272 Concrete Truck Apron Pavers</t>
  </si>
  <si>
    <t>Change Order #1 See Bid Items 25A and 26A Dated June 22, 2016</t>
  </si>
  <si>
    <t>E</t>
  </si>
  <si>
    <t>F</t>
  </si>
  <si>
    <t>G</t>
  </si>
  <si>
    <t>Curb Inlet</t>
  </si>
  <si>
    <t>NE Nall &amp; 159th Signal Conflict</t>
  </si>
  <si>
    <t>D Curb East of Nall</t>
  </si>
  <si>
    <t xml:space="preserve"> </t>
  </si>
  <si>
    <t>H</t>
  </si>
  <si>
    <t>I</t>
  </si>
  <si>
    <t>Signal Pole Rework SE of Nall</t>
  </si>
  <si>
    <t>Grading East of Nall</t>
  </si>
  <si>
    <t>J</t>
  </si>
  <si>
    <t>K</t>
  </si>
  <si>
    <t>L</t>
  </si>
  <si>
    <t>M</t>
  </si>
  <si>
    <t>Modular Block Wall at Woodson</t>
  </si>
  <si>
    <t>Tract #34 Plantings</t>
  </si>
  <si>
    <t>Concrete Pavement Markings</t>
  </si>
  <si>
    <t>Tree Removal at 6399 159th Street</t>
  </si>
  <si>
    <t>Letter O Concrete removal</t>
  </si>
  <si>
    <t>O</t>
  </si>
  <si>
    <t>N</t>
  </si>
  <si>
    <t>P</t>
  </si>
  <si>
    <t>RRFB Price Increase</t>
  </si>
  <si>
    <t>Q</t>
  </si>
  <si>
    <t>R</t>
  </si>
  <si>
    <t>S</t>
  </si>
  <si>
    <t>Letter Q Concrete Removal</t>
  </si>
  <si>
    <t>Letter R Ped wings</t>
  </si>
  <si>
    <t>Letter S Sump Connect</t>
  </si>
  <si>
    <t>Letter T Willow Bend prep</t>
  </si>
  <si>
    <t>T</t>
  </si>
  <si>
    <t>U</t>
  </si>
  <si>
    <t>Letter U Tract 131 Grading</t>
  </si>
  <si>
    <t>Pay Estimate No.:  Final Payment</t>
  </si>
  <si>
    <t>Change Order #2 (No Cost) Dated June 28, 2017</t>
  </si>
  <si>
    <t>Letter N Tree Stump Grinding at 6029 W. 158th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</si>
</sst>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[$$-409]#,##0.00"/>
    <numFmt numFmtId="166" formatCode="#,##0.0000"/>
  </numFmts>
  <fonts count="16">
    <font>
      <sz val="11"/>
      <name val="Univers Condensed"/>
    </font>
    <font>
      <sz val="11"/>
      <color indexed="8"/>
      <name val="Calibri"/>
      <family val="2"/>
    </font>
    <font>
      <sz val="11"/>
      <name val="Univers Condensed"/>
    </font>
    <font>
      <sz val="12"/>
      <name val="Arial"/>
    </font>
    <font>
      <b/>
      <sz val="11"/>
      <color indexed="8"/>
      <name val="Univers Condensed"/>
      <family val="2"/>
    </font>
    <font>
      <sz val="11"/>
      <name val="Univers Condensed"/>
      <family val="2"/>
    </font>
    <font>
      <sz val="11"/>
      <color indexed="8"/>
      <name val="Univers Condensed"/>
      <family val="2"/>
    </font>
    <font>
      <sz val="10"/>
      <color indexed="8"/>
      <name val="Univers Condensed"/>
      <family val="2"/>
    </font>
    <font>
      <sz val="10"/>
      <color indexed="8"/>
      <name val="Arial MT"/>
    </font>
    <font>
      <sz val="11"/>
      <color indexed="8"/>
      <name val="Univers Condensed"/>
    </font>
    <font>
      <sz val="8"/>
      <name val="Univers Condensed"/>
    </font>
    <font>
      <b/>
      <sz val="11"/>
      <color indexed="8"/>
      <name val="Univers Condensed"/>
    </font>
    <font>
      <sz val="11"/>
      <color indexed="10"/>
      <name val="Univers Condensed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165" fontId="8" fillId="0" borderId="0" applyProtection="0"/>
    <xf numFmtId="0" fontId="3" fillId="0" borderId="0"/>
    <xf numFmtId="0" fontId="1" fillId="0" borderId="0"/>
    <xf numFmtId="0" fontId="7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5" fillId="0" borderId="1" xfId="3" applyFont="1" applyBorder="1" applyAlignment="1">
      <alignment horizontal="left"/>
    </xf>
    <xf numFmtId="0" fontId="4" fillId="0" borderId="0" xfId="5" applyFont="1" applyAlignment="1">
      <alignment horizontal="left"/>
    </xf>
    <xf numFmtId="0" fontId="4" fillId="0" borderId="0" xfId="5" applyFont="1"/>
    <xf numFmtId="39" fontId="6" fillId="0" borderId="0" xfId="1" applyNumberFormat="1" applyFont="1"/>
    <xf numFmtId="0" fontId="6" fillId="0" borderId="0" xfId="5" applyFont="1"/>
    <xf numFmtId="0" fontId="7" fillId="0" borderId="0" xfId="5"/>
    <xf numFmtId="0" fontId="7" fillId="0" borderId="0" xfId="5" applyAlignment="1">
      <alignment horizontal="center"/>
    </xf>
    <xf numFmtId="0" fontId="6" fillId="0" borderId="0" xfId="5" applyFont="1" applyAlignment="1">
      <alignment horizontal="center"/>
    </xf>
    <xf numFmtId="0" fontId="4" fillId="0" borderId="2" xfId="5" applyFont="1" applyBorder="1" applyAlignment="1">
      <alignment horizontal="center" vertical="center"/>
    </xf>
    <xf numFmtId="0" fontId="4" fillId="0" borderId="2" xfId="5" applyFont="1" applyBorder="1" applyAlignment="1">
      <alignment horizontal="center"/>
    </xf>
    <xf numFmtId="0" fontId="4" fillId="0" borderId="3" xfId="5" applyFont="1" applyBorder="1" applyAlignment="1">
      <alignment horizontal="center" vertical="center"/>
    </xf>
    <xf numFmtId="0" fontId="4" fillId="0" borderId="3" xfId="5" applyFont="1" applyBorder="1" applyAlignment="1">
      <alignment horizontal="center"/>
    </xf>
    <xf numFmtId="39" fontId="6" fillId="0" borderId="0" xfId="1" applyNumberFormat="1" applyFont="1" applyAlignment="1">
      <alignment horizontal="center"/>
    </xf>
    <xf numFmtId="164" fontId="6" fillId="0" borderId="0" xfId="5" applyNumberFormat="1" applyFont="1"/>
    <xf numFmtId="39" fontId="6" fillId="0" borderId="0" xfId="1" applyNumberFormat="1" applyFont="1" applyAlignment="1">
      <alignment horizontal="right"/>
    </xf>
    <xf numFmtId="165" fontId="6" fillId="0" borderId="0" xfId="5" applyNumberFormat="1" applyFont="1" applyBorder="1"/>
    <xf numFmtId="0" fontId="6" fillId="0" borderId="0" xfId="6" applyNumberFormat="1" applyFont="1"/>
    <xf numFmtId="165" fontId="6" fillId="0" borderId="0" xfId="5" applyNumberFormat="1" applyFont="1"/>
    <xf numFmtId="0" fontId="6" fillId="0" borderId="0" xfId="5" applyFont="1" applyBorder="1"/>
    <xf numFmtId="39" fontId="6" fillId="0" borderId="0" xfId="1" applyNumberFormat="1" applyFont="1" applyBorder="1"/>
    <xf numFmtId="165" fontId="6" fillId="0" borderId="4" xfId="2" applyNumberFormat="1" applyFont="1" applyBorder="1"/>
    <xf numFmtId="164" fontId="6" fillId="0" borderId="4" xfId="5" applyNumberFormat="1" applyFont="1" applyBorder="1"/>
    <xf numFmtId="0" fontId="6" fillId="0" borderId="5" xfId="5" applyFont="1" applyBorder="1" applyAlignment="1">
      <alignment horizontal="center"/>
    </xf>
    <xf numFmtId="165" fontId="6" fillId="0" borderId="5" xfId="5" applyNumberFormat="1" applyFont="1" applyBorder="1"/>
    <xf numFmtId="164" fontId="6" fillId="0" borderId="5" xfId="5" applyNumberFormat="1" applyFont="1" applyBorder="1"/>
    <xf numFmtId="165" fontId="6" fillId="0" borderId="5" xfId="2" applyNumberFormat="1" applyFont="1" applyBorder="1"/>
    <xf numFmtId="2" fontId="6" fillId="0" borderId="5" xfId="6" applyNumberFormat="1" applyFont="1" applyBorder="1"/>
    <xf numFmtId="39" fontId="6" fillId="0" borderId="5" xfId="1" applyNumberFormat="1" applyFont="1" applyBorder="1" applyAlignment="1">
      <alignment horizontal="right"/>
    </xf>
    <xf numFmtId="165" fontId="6" fillId="0" borderId="5" xfId="5" applyNumberFormat="1" applyFont="1" applyBorder="1" applyAlignment="1">
      <alignment horizontal="right"/>
    </xf>
    <xf numFmtId="7" fontId="6" fillId="0" borderId="5" xfId="2" applyNumberFormat="1" applyFont="1" applyBorder="1"/>
    <xf numFmtId="0" fontId="6" fillId="0" borderId="6" xfId="5" applyFont="1" applyBorder="1" applyAlignment="1">
      <alignment horizontal="center"/>
    </xf>
    <xf numFmtId="0" fontId="6" fillId="0" borderId="6" xfId="5" applyFont="1" applyBorder="1"/>
    <xf numFmtId="39" fontId="6" fillId="0" borderId="6" xfId="1" applyNumberFormat="1" applyFont="1" applyBorder="1" applyAlignment="1">
      <alignment horizontal="right"/>
    </xf>
    <xf numFmtId="165" fontId="6" fillId="0" borderId="6" xfId="5" applyNumberFormat="1" applyFont="1" applyBorder="1"/>
    <xf numFmtId="2" fontId="6" fillId="0" borderId="6" xfId="6" applyNumberFormat="1" applyFont="1" applyBorder="1"/>
    <xf numFmtId="164" fontId="6" fillId="0" borderId="6" xfId="5" applyNumberFormat="1" applyFont="1" applyBorder="1"/>
    <xf numFmtId="3" fontId="6" fillId="0" borderId="0" xfId="5" applyNumberFormat="1" applyFont="1" applyBorder="1" applyAlignment="1">
      <alignment horizontal="center"/>
    </xf>
    <xf numFmtId="3" fontId="6" fillId="0" borderId="5" xfId="5" applyNumberFormat="1" applyFont="1" applyBorder="1" applyAlignment="1">
      <alignment horizontal="center"/>
    </xf>
    <xf numFmtId="3" fontId="6" fillId="0" borderId="6" xfId="5" applyNumberFormat="1" applyFont="1" applyBorder="1" applyAlignment="1">
      <alignment horizontal="center"/>
    </xf>
    <xf numFmtId="3" fontId="6" fillId="0" borderId="0" xfId="5" applyNumberFormat="1" applyFont="1" applyAlignment="1">
      <alignment horizontal="center"/>
    </xf>
    <xf numFmtId="3" fontId="7" fillId="0" borderId="0" xfId="5" applyNumberFormat="1" applyAlignment="1">
      <alignment horizontal="center"/>
    </xf>
    <xf numFmtId="0" fontId="6" fillId="0" borderId="5" xfId="5" applyFont="1" applyBorder="1" applyAlignment="1">
      <alignment horizontal="left"/>
    </xf>
    <xf numFmtId="0" fontId="6" fillId="0" borderId="5" xfId="5" applyFont="1" applyBorder="1" applyAlignment="1">
      <alignment horizontal="left" wrapText="1"/>
    </xf>
    <xf numFmtId="0" fontId="6" fillId="0" borderId="7" xfId="5" applyFont="1" applyBorder="1"/>
    <xf numFmtId="0" fontId="6" fillId="0" borderId="7" xfId="5" applyFont="1" applyBorder="1" applyAlignment="1">
      <alignment horizontal="center"/>
    </xf>
    <xf numFmtId="39" fontId="6" fillId="0" borderId="7" xfId="1" applyNumberFormat="1" applyFont="1" applyBorder="1" applyAlignment="1">
      <alignment horizontal="left"/>
    </xf>
    <xf numFmtId="165" fontId="6" fillId="0" borderId="7" xfId="2" applyNumberFormat="1" applyFont="1" applyBorder="1"/>
    <xf numFmtId="164" fontId="6" fillId="0" borderId="7" xfId="5" applyNumberFormat="1" applyFont="1" applyBorder="1"/>
    <xf numFmtId="4" fontId="6" fillId="0" borderId="4" xfId="6" applyNumberFormat="1" applyFont="1" applyBorder="1" applyAlignment="1">
      <alignment horizontal="center"/>
    </xf>
    <xf numFmtId="4" fontId="6" fillId="0" borderId="7" xfId="6" applyNumberFormat="1" applyFont="1" applyBorder="1" applyAlignment="1">
      <alignment horizontal="center"/>
    </xf>
    <xf numFmtId="4" fontId="6" fillId="0" borderId="7" xfId="2" applyNumberFormat="1" applyFont="1" applyBorder="1" applyAlignment="1">
      <alignment horizontal="center"/>
    </xf>
    <xf numFmtId="4" fontId="6" fillId="0" borderId="5" xfId="5" applyNumberFormat="1" applyFont="1" applyBorder="1" applyAlignment="1">
      <alignment horizontal="center"/>
    </xf>
    <xf numFmtId="4" fontId="6" fillId="0" borderId="5" xfId="6" applyNumberFormat="1" applyFont="1" applyBorder="1" applyAlignment="1">
      <alignment horizontal="center"/>
    </xf>
    <xf numFmtId="4" fontId="9" fillId="0" borderId="5" xfId="5" applyNumberFormat="1" applyFont="1" applyBorder="1" applyAlignment="1">
      <alignment horizontal="center"/>
    </xf>
    <xf numFmtId="4" fontId="6" fillId="0" borderId="4" xfId="5" applyNumberFormat="1" applyFont="1" applyBorder="1" applyAlignment="1">
      <alignment horizontal="center"/>
    </xf>
    <xf numFmtId="39" fontId="11" fillId="0" borderId="0" xfId="1" applyNumberFormat="1" applyFont="1"/>
    <xf numFmtId="3" fontId="11" fillId="0" borderId="0" xfId="5" applyNumberFormat="1" applyFont="1" applyAlignment="1">
      <alignment horizontal="center"/>
    </xf>
    <xf numFmtId="0" fontId="11" fillId="0" borderId="0" xfId="5" applyFont="1"/>
    <xf numFmtId="0" fontId="12" fillId="0" borderId="5" xfId="5" applyFont="1" applyBorder="1"/>
    <xf numFmtId="0" fontId="12" fillId="0" borderId="5" xfId="5" applyFont="1" applyBorder="1" applyAlignment="1">
      <alignment horizontal="center"/>
    </xf>
    <xf numFmtId="0" fontId="12" fillId="0" borderId="5" xfId="5" applyFont="1" applyBorder="1" applyAlignment="1">
      <alignment horizontal="left"/>
    </xf>
    <xf numFmtId="0" fontId="6" fillId="0" borderId="8" xfId="5" applyFont="1" applyBorder="1"/>
    <xf numFmtId="0" fontId="5" fillId="0" borderId="5" xfId="3" applyFont="1" applyBorder="1" applyAlignment="1">
      <alignment horizontal="left"/>
    </xf>
    <xf numFmtId="0" fontId="5" fillId="0" borderId="8" xfId="3" applyFont="1" applyBorder="1" applyAlignment="1">
      <alignment horizontal="left"/>
    </xf>
    <xf numFmtId="0" fontId="14" fillId="0" borderId="12" xfId="4" applyFont="1" applyBorder="1" applyAlignment="1"/>
    <xf numFmtId="164" fontId="14" fillId="2" borderId="1" xfId="4" applyNumberFormat="1" applyFont="1" applyFill="1" applyBorder="1" applyAlignment="1">
      <alignment horizontal="right"/>
    </xf>
    <xf numFmtId="164" fontId="14" fillId="3" borderId="1" xfId="4" applyNumberFormat="1" applyFont="1" applyFill="1" applyBorder="1" applyAlignment="1">
      <alignment horizontal="right"/>
    </xf>
    <xf numFmtId="164" fontId="14" fillId="4" borderId="1" xfId="4" applyNumberFormat="1" applyFont="1" applyFill="1" applyBorder="1" applyAlignment="1">
      <alignment horizontal="right"/>
    </xf>
    <xf numFmtId="0" fontId="14" fillId="0" borderId="13" xfId="4" applyFont="1" applyBorder="1" applyAlignment="1"/>
    <xf numFmtId="0" fontId="15" fillId="0" borderId="0" xfId="4" applyFont="1" applyBorder="1" applyAlignment="1">
      <alignment horizontal="right"/>
    </xf>
    <xf numFmtId="164" fontId="13" fillId="0" borderId="0" xfId="4" applyNumberFormat="1" applyFont="1" applyFill="1" applyBorder="1" applyAlignment="1">
      <alignment horizontal="right"/>
    </xf>
    <xf numFmtId="0" fontId="6" fillId="3" borderId="14" xfId="5" applyFont="1" applyFill="1" applyBorder="1"/>
    <xf numFmtId="4" fontId="6" fillId="3" borderId="7" xfId="6" applyNumberFormat="1" applyFont="1" applyFill="1" applyBorder="1" applyAlignment="1">
      <alignment horizontal="center"/>
    </xf>
    <xf numFmtId="165" fontId="6" fillId="3" borderId="7" xfId="2" applyNumberFormat="1" applyFont="1" applyFill="1" applyBorder="1"/>
    <xf numFmtId="164" fontId="6" fillId="3" borderId="5" xfId="5" applyNumberFormat="1" applyFont="1" applyFill="1" applyBorder="1"/>
    <xf numFmtId="4" fontId="6" fillId="3" borderId="5" xfId="5" applyNumberFormat="1" applyFont="1" applyFill="1" applyBorder="1" applyAlignment="1">
      <alignment horizontal="center"/>
    </xf>
    <xf numFmtId="166" fontId="6" fillId="3" borderId="7" xfId="6" applyNumberFormat="1" applyFont="1" applyFill="1" applyBorder="1" applyAlignment="1">
      <alignment horizontal="center"/>
    </xf>
    <xf numFmtId="4" fontId="6" fillId="2" borderId="7" xfId="6" applyNumberFormat="1" applyFont="1" applyFill="1" applyBorder="1" applyAlignment="1">
      <alignment horizontal="center"/>
    </xf>
    <xf numFmtId="166" fontId="6" fillId="2" borderId="7" xfId="6" applyNumberFormat="1" applyFont="1" applyFill="1" applyBorder="1" applyAlignment="1">
      <alignment horizontal="center"/>
    </xf>
    <xf numFmtId="165" fontId="6" fillId="2" borderId="7" xfId="2" applyNumberFormat="1" applyFont="1" applyFill="1" applyBorder="1"/>
    <xf numFmtId="164" fontId="6" fillId="2" borderId="5" xfId="5" applyNumberFormat="1" applyFont="1" applyFill="1" applyBorder="1"/>
    <xf numFmtId="164" fontId="1" fillId="5" borderId="15" xfId="4" applyNumberFormat="1" applyFont="1" applyFill="1" applyBorder="1" applyAlignment="1">
      <alignment horizontal="right"/>
    </xf>
    <xf numFmtId="4" fontId="6" fillId="5" borderId="7" xfId="6" applyNumberFormat="1" applyFont="1" applyFill="1" applyBorder="1" applyAlignment="1">
      <alignment horizontal="center"/>
    </xf>
    <xf numFmtId="165" fontId="6" fillId="5" borderId="7" xfId="2" applyNumberFormat="1" applyFont="1" applyFill="1" applyBorder="1"/>
    <xf numFmtId="164" fontId="6" fillId="5" borderId="5" xfId="5" applyNumberFormat="1" applyFont="1" applyFill="1" applyBorder="1"/>
    <xf numFmtId="166" fontId="6" fillId="5" borderId="7" xfId="6" applyNumberFormat="1" applyFont="1" applyFill="1" applyBorder="1" applyAlignment="1">
      <alignment horizontal="center"/>
    </xf>
    <xf numFmtId="4" fontId="6" fillId="2" borderId="5" xfId="6" applyNumberFormat="1" applyFont="1" applyFill="1" applyBorder="1" applyAlignment="1">
      <alignment horizontal="center"/>
    </xf>
    <xf numFmtId="4" fontId="6" fillId="2" borderId="0" xfId="5" applyNumberFormat="1" applyFont="1" applyFill="1" applyAlignment="1">
      <alignment horizontal="center"/>
    </xf>
    <xf numFmtId="4" fontId="6" fillId="2" borderId="5" xfId="5" applyNumberFormat="1" applyFont="1" applyFill="1" applyBorder="1" applyAlignment="1">
      <alignment horizontal="center"/>
    </xf>
    <xf numFmtId="4" fontId="6" fillId="3" borderId="5" xfId="6" applyNumberFormat="1" applyFont="1" applyFill="1" applyBorder="1" applyAlignment="1">
      <alignment horizontal="center"/>
    </xf>
    <xf numFmtId="4" fontId="6" fillId="4" borderId="5" xfId="6" applyNumberFormat="1" applyFont="1" applyFill="1" applyBorder="1" applyAlignment="1">
      <alignment horizontal="center"/>
    </xf>
    <xf numFmtId="4" fontId="6" fillId="4" borderId="5" xfId="5" applyNumberFormat="1" applyFont="1" applyFill="1" applyBorder="1" applyAlignment="1">
      <alignment horizontal="center"/>
    </xf>
    <xf numFmtId="164" fontId="6" fillId="4" borderId="5" xfId="5" applyNumberFormat="1" applyFont="1" applyFill="1" applyBorder="1"/>
    <xf numFmtId="4" fontId="9" fillId="4" borderId="5" xfId="5" applyNumberFormat="1" applyFont="1" applyFill="1" applyBorder="1" applyAlignment="1">
      <alignment horizontal="center"/>
    </xf>
    <xf numFmtId="4" fontId="6" fillId="5" borderId="5" xfId="6" applyNumberFormat="1" applyFont="1" applyFill="1" applyBorder="1" applyAlignment="1">
      <alignment horizontal="center"/>
    </xf>
    <xf numFmtId="4" fontId="6" fillId="5" borderId="5" xfId="5" applyNumberFormat="1" applyFont="1" applyFill="1" applyBorder="1" applyAlignment="1">
      <alignment horizontal="center"/>
    </xf>
    <xf numFmtId="0" fontId="14" fillId="0" borderId="9" xfId="4" applyFont="1" applyBorder="1" applyAlignment="1">
      <alignment horizontal="center"/>
    </xf>
    <xf numFmtId="0" fontId="14" fillId="0" borderId="10" xfId="4" applyFont="1" applyBorder="1" applyAlignment="1">
      <alignment horizontal="center"/>
    </xf>
    <xf numFmtId="0" fontId="14" fillId="0" borderId="11" xfId="4" applyFont="1" applyBorder="1" applyAlignment="1">
      <alignment horizontal="center"/>
    </xf>
    <xf numFmtId="0" fontId="4" fillId="0" borderId="2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39" fontId="4" fillId="0" borderId="2" xfId="1" applyNumberFormat="1" applyFont="1" applyBorder="1" applyAlignment="1">
      <alignment horizontal="center" vertical="center"/>
    </xf>
    <xf numFmtId="3" fontId="4" fillId="0" borderId="2" xfId="5" applyNumberFormat="1" applyFont="1" applyBorder="1" applyAlignment="1">
      <alignment horizontal="center" vertical="center"/>
    </xf>
    <xf numFmtId="3" fontId="6" fillId="0" borderId="3" xfId="5" applyNumberFormat="1" applyFont="1" applyBorder="1" applyAlignment="1">
      <alignment horizontal="center" vertical="center"/>
    </xf>
  </cellXfs>
  <cellStyles count="7">
    <cellStyle name="Comma" xfId="1" builtinId="3"/>
    <cellStyle name="Currency_Payment" xfId="2"/>
    <cellStyle name="Normal" xfId="0" builtinId="0"/>
    <cellStyle name="Normal_estimate_xcell97" xfId="3"/>
    <cellStyle name="Normal_Final Payment" xfId="4"/>
    <cellStyle name="Normal_Payment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L233"/>
  <sheetViews>
    <sheetView showZeros="0" tabSelected="1" showOutlineSymbols="0" zoomScale="75" zoomScaleNormal="75" zoomScaleSheetLayoutView="75" workbookViewId="0">
      <selection activeCell="A2" sqref="A2"/>
    </sheetView>
  </sheetViews>
  <sheetFormatPr defaultColWidth="8" defaultRowHeight="14.25"/>
  <cols>
    <col min="1" max="1" width="4.5" style="6" customWidth="1"/>
    <col min="2" max="2" width="5" style="8" customWidth="1"/>
    <col min="3" max="3" width="55.375" style="19" customWidth="1"/>
    <col min="4" max="4" width="9.875" style="20" bestFit="1" customWidth="1"/>
    <col min="5" max="5" width="10.25" style="37" customWidth="1"/>
    <col min="6" max="6" width="11.625" style="16" bestFit="1" customWidth="1"/>
    <col min="7" max="7" width="12.875" style="5" customWidth="1"/>
    <col min="8" max="8" width="17" style="18" customWidth="1"/>
    <col min="9" max="9" width="15" style="6" customWidth="1"/>
    <col min="10" max="10" width="16.875" style="7" customWidth="1"/>
    <col min="11" max="11" width="13.375" style="6" customWidth="1"/>
    <col min="12" max="16384" width="8" style="6"/>
  </cols>
  <sheetData>
    <row r="2" spans="2:11" ht="15">
      <c r="B2" s="2" t="s">
        <v>172</v>
      </c>
      <c r="C2" s="3"/>
      <c r="D2" s="4"/>
      <c r="E2" s="40"/>
      <c r="F2" s="5"/>
      <c r="H2" s="5"/>
      <c r="J2" s="8"/>
    </row>
    <row r="3" spans="2:11" ht="15">
      <c r="B3" s="2" t="s">
        <v>176</v>
      </c>
      <c r="C3" s="3"/>
      <c r="D3" s="56" t="s">
        <v>187</v>
      </c>
      <c r="E3" s="57"/>
      <c r="F3" s="58"/>
      <c r="H3" s="5"/>
      <c r="J3" s="8"/>
    </row>
    <row r="4" spans="2:11" ht="15">
      <c r="B4" s="2" t="s">
        <v>177</v>
      </c>
      <c r="C4" s="3"/>
      <c r="D4" s="4"/>
      <c r="E4" s="40"/>
      <c r="F4" s="5"/>
      <c r="H4" s="5"/>
    </row>
    <row r="5" spans="2:11" ht="15">
      <c r="B5" s="2" t="s">
        <v>178</v>
      </c>
      <c r="C5" s="3"/>
      <c r="D5" s="56" t="s">
        <v>188</v>
      </c>
      <c r="E5" s="57"/>
      <c r="F5" s="58"/>
      <c r="G5" s="58"/>
      <c r="H5" s="5"/>
    </row>
    <row r="6" spans="2:11" ht="15">
      <c r="B6" s="2" t="s">
        <v>228</v>
      </c>
      <c r="C6" s="3"/>
      <c r="D6" s="4"/>
      <c r="E6" s="40"/>
      <c r="F6" s="5"/>
      <c r="H6" s="5"/>
    </row>
    <row r="7" spans="2:11" ht="15">
      <c r="B7" s="2" t="s">
        <v>174</v>
      </c>
      <c r="C7" s="3"/>
      <c r="D7" s="4"/>
      <c r="E7" s="40"/>
      <c r="F7" s="5"/>
      <c r="H7" s="5"/>
    </row>
    <row r="8" spans="2:11" ht="15">
      <c r="C8" s="3" t="s">
        <v>173</v>
      </c>
      <c r="D8" s="4"/>
      <c r="E8" s="40"/>
      <c r="F8" s="5"/>
      <c r="H8" s="5"/>
    </row>
    <row r="9" spans="2:11" ht="15">
      <c r="C9" s="3" t="s">
        <v>175</v>
      </c>
      <c r="D9" s="4"/>
      <c r="E9" s="40"/>
      <c r="F9" s="5"/>
      <c r="H9" s="5"/>
    </row>
    <row r="10" spans="2:11" ht="15" thickBot="1"/>
    <row r="11" spans="2:11" ht="15.75" thickTop="1">
      <c r="B11" s="9" t="s">
        <v>7</v>
      </c>
      <c r="C11" s="100" t="s">
        <v>8</v>
      </c>
      <c r="D11" s="102" t="s">
        <v>10</v>
      </c>
      <c r="E11" s="103" t="s">
        <v>9</v>
      </c>
      <c r="F11" s="10" t="s">
        <v>10</v>
      </c>
      <c r="G11" s="10" t="s">
        <v>14</v>
      </c>
      <c r="H11" s="10" t="s">
        <v>15</v>
      </c>
      <c r="I11" s="10" t="s">
        <v>6</v>
      </c>
      <c r="J11" s="10" t="s">
        <v>6</v>
      </c>
      <c r="K11" s="10" t="s">
        <v>6</v>
      </c>
    </row>
    <row r="12" spans="2:11" ht="15.75" thickBot="1">
      <c r="B12" s="11" t="s">
        <v>11</v>
      </c>
      <c r="C12" s="101"/>
      <c r="D12" s="101"/>
      <c r="E12" s="104"/>
      <c r="F12" s="12" t="s">
        <v>12</v>
      </c>
      <c r="G12" s="12" t="s">
        <v>13</v>
      </c>
      <c r="H12" s="12" t="s">
        <v>13</v>
      </c>
      <c r="I12" s="12" t="s">
        <v>14</v>
      </c>
      <c r="J12" s="12" t="s">
        <v>15</v>
      </c>
      <c r="K12" s="12" t="s">
        <v>13</v>
      </c>
    </row>
    <row r="13" spans="2:11" ht="15" thickTop="1">
      <c r="B13" s="23">
        <v>1</v>
      </c>
      <c r="C13" s="42" t="s">
        <v>16</v>
      </c>
      <c r="D13" s="23" t="s">
        <v>17</v>
      </c>
      <c r="E13" s="38">
        <v>1</v>
      </c>
      <c r="F13" s="21">
        <v>250000</v>
      </c>
      <c r="G13" s="49"/>
      <c r="H13" s="55"/>
      <c r="I13" s="22">
        <v>0</v>
      </c>
      <c r="J13" s="22">
        <v>0</v>
      </c>
      <c r="K13" s="25">
        <v>0</v>
      </c>
    </row>
    <row r="14" spans="2:11">
      <c r="B14" s="45" t="s">
        <v>182</v>
      </c>
      <c r="C14" s="44" t="s">
        <v>179</v>
      </c>
      <c r="D14" s="46" t="s">
        <v>17</v>
      </c>
      <c r="E14" s="45">
        <v>1</v>
      </c>
      <c r="F14" s="47">
        <v>3454</v>
      </c>
      <c r="G14" s="72"/>
      <c r="H14" s="73">
        <v>1.3816E-2</v>
      </c>
      <c r="I14" s="74">
        <v>0</v>
      </c>
      <c r="J14" s="74">
        <v>3454</v>
      </c>
      <c r="K14" s="75">
        <v>3454</v>
      </c>
    </row>
    <row r="15" spans="2:11">
      <c r="B15" s="45" t="s">
        <v>183</v>
      </c>
      <c r="C15" s="44" t="s">
        <v>180</v>
      </c>
      <c r="D15" s="46" t="s">
        <v>17</v>
      </c>
      <c r="E15" s="45">
        <v>1</v>
      </c>
      <c r="F15" s="47">
        <v>8437</v>
      </c>
      <c r="G15" s="73"/>
      <c r="H15" s="73">
        <v>3.3748E-2</v>
      </c>
      <c r="I15" s="74"/>
      <c r="J15" s="74">
        <v>8437</v>
      </c>
      <c r="K15" s="75">
        <v>8437</v>
      </c>
    </row>
    <row r="16" spans="2:11">
      <c r="B16" s="45" t="s">
        <v>184</v>
      </c>
      <c r="C16" s="44" t="s">
        <v>181</v>
      </c>
      <c r="D16" s="46" t="s">
        <v>17</v>
      </c>
      <c r="E16" s="45">
        <v>1</v>
      </c>
      <c r="F16" s="47">
        <v>3354</v>
      </c>
      <c r="G16" s="76"/>
      <c r="H16" s="73">
        <v>1.3416000000000001E-2</v>
      </c>
      <c r="I16" s="74"/>
      <c r="J16" s="74">
        <v>3354</v>
      </c>
      <c r="K16" s="75">
        <v>3354</v>
      </c>
    </row>
    <row r="17" spans="1:11">
      <c r="B17" s="45" t="s">
        <v>185</v>
      </c>
      <c r="C17" s="44" t="s">
        <v>186</v>
      </c>
      <c r="D17" s="46" t="s">
        <v>17</v>
      </c>
      <c r="E17" s="45">
        <v>1</v>
      </c>
      <c r="F17" s="47">
        <v>3388</v>
      </c>
      <c r="G17" s="73"/>
      <c r="H17" s="73">
        <v>1.3552E-2</v>
      </c>
      <c r="I17" s="74"/>
      <c r="J17" s="74">
        <v>3388</v>
      </c>
      <c r="K17" s="75">
        <v>3388</v>
      </c>
    </row>
    <row r="18" spans="1:11">
      <c r="B18" s="45" t="s">
        <v>185</v>
      </c>
      <c r="C18" s="44" t="s">
        <v>186</v>
      </c>
      <c r="D18" s="46" t="s">
        <v>17</v>
      </c>
      <c r="E18" s="45">
        <v>1</v>
      </c>
      <c r="F18" s="47">
        <v>3388</v>
      </c>
      <c r="G18" s="73"/>
      <c r="H18" s="73">
        <v>1.3552E-2</v>
      </c>
      <c r="I18" s="74"/>
      <c r="J18" s="74">
        <v>3388</v>
      </c>
      <c r="K18" s="75">
        <v>3388</v>
      </c>
    </row>
    <row r="19" spans="1:11">
      <c r="B19" s="45" t="s">
        <v>194</v>
      </c>
      <c r="C19" s="44" t="s">
        <v>197</v>
      </c>
      <c r="D19" s="46" t="s">
        <v>17</v>
      </c>
      <c r="E19" s="45">
        <v>1</v>
      </c>
      <c r="F19" s="47">
        <v>5500</v>
      </c>
      <c r="G19" s="73"/>
      <c r="H19" s="73">
        <v>2.1999999999999999E-2</v>
      </c>
      <c r="I19" s="74"/>
      <c r="J19" s="74">
        <v>5500</v>
      </c>
      <c r="K19" s="75">
        <v>5500</v>
      </c>
    </row>
    <row r="20" spans="1:11">
      <c r="A20" s="6" t="s">
        <v>200</v>
      </c>
      <c r="B20" s="45" t="s">
        <v>195</v>
      </c>
      <c r="C20" s="44" t="s">
        <v>199</v>
      </c>
      <c r="D20" s="46" t="s">
        <v>17</v>
      </c>
      <c r="E20" s="45">
        <v>1</v>
      </c>
      <c r="F20" s="47">
        <v>3107.1</v>
      </c>
      <c r="G20" s="73"/>
      <c r="H20" s="73">
        <v>1.2428399999999999E-2</v>
      </c>
      <c r="I20" s="74"/>
      <c r="J20" s="74">
        <v>3107.1</v>
      </c>
      <c r="K20" s="75">
        <v>3107.1</v>
      </c>
    </row>
    <row r="21" spans="1:11">
      <c r="B21" s="45" t="s">
        <v>196</v>
      </c>
      <c r="C21" s="44" t="s">
        <v>198</v>
      </c>
      <c r="D21" s="46" t="s">
        <v>17</v>
      </c>
      <c r="E21" s="45">
        <v>1</v>
      </c>
      <c r="F21" s="47">
        <v>6065</v>
      </c>
      <c r="G21" s="83"/>
      <c r="H21" s="83">
        <v>2.426E-2</v>
      </c>
      <c r="I21" s="84"/>
      <c r="J21" s="84">
        <v>6065</v>
      </c>
      <c r="K21" s="85">
        <v>6065</v>
      </c>
    </row>
    <row r="22" spans="1:11">
      <c r="B22" s="45" t="s">
        <v>201</v>
      </c>
      <c r="C22" s="44" t="s">
        <v>203</v>
      </c>
      <c r="D22" s="46" t="s">
        <v>17</v>
      </c>
      <c r="E22" s="45">
        <v>1</v>
      </c>
      <c r="F22" s="47">
        <v>5192</v>
      </c>
      <c r="G22" s="83"/>
      <c r="H22" s="83">
        <v>2.0767999999999998E-2</v>
      </c>
      <c r="I22" s="84"/>
      <c r="J22" s="84">
        <v>5192</v>
      </c>
      <c r="K22" s="85">
        <v>5192</v>
      </c>
    </row>
    <row r="23" spans="1:11">
      <c r="B23" s="45" t="s">
        <v>202</v>
      </c>
      <c r="C23" s="44" t="s">
        <v>204</v>
      </c>
      <c r="D23" s="46" t="s">
        <v>17</v>
      </c>
      <c r="E23" s="45">
        <v>1</v>
      </c>
      <c r="F23" s="47">
        <v>1374.46</v>
      </c>
      <c r="G23" s="73"/>
      <c r="H23" s="73">
        <v>5.4978400000000004E-3</v>
      </c>
      <c r="I23" s="74"/>
      <c r="J23" s="74">
        <v>1374.46</v>
      </c>
      <c r="K23" s="75">
        <v>1374.46</v>
      </c>
    </row>
    <row r="24" spans="1:11">
      <c r="B24" s="45" t="s">
        <v>205</v>
      </c>
      <c r="C24" s="44" t="s">
        <v>209</v>
      </c>
      <c r="D24" s="46" t="s">
        <v>17</v>
      </c>
      <c r="E24" s="45">
        <v>1</v>
      </c>
      <c r="F24" s="47">
        <v>1375</v>
      </c>
      <c r="G24" s="73"/>
      <c r="H24" s="73">
        <v>5.4999999999999997E-3</v>
      </c>
      <c r="I24" s="74"/>
      <c r="J24" s="74">
        <v>1375</v>
      </c>
      <c r="K24" s="75">
        <v>1375</v>
      </c>
    </row>
    <row r="25" spans="1:11">
      <c r="B25" s="45" t="s">
        <v>206</v>
      </c>
      <c r="C25" s="44" t="s">
        <v>210</v>
      </c>
      <c r="D25" s="46" t="s">
        <v>17</v>
      </c>
      <c r="E25" s="45">
        <v>1</v>
      </c>
      <c r="F25" s="47">
        <v>385</v>
      </c>
      <c r="G25" s="73"/>
      <c r="H25" s="73">
        <v>1.5399999999999999E-3</v>
      </c>
      <c r="I25" s="74"/>
      <c r="J25" s="74">
        <v>385</v>
      </c>
      <c r="K25" s="75">
        <v>385</v>
      </c>
    </row>
    <row r="26" spans="1:11">
      <c r="B26" s="45" t="s">
        <v>207</v>
      </c>
      <c r="C26" s="44" t="s">
        <v>211</v>
      </c>
      <c r="D26" s="46" t="s">
        <v>17</v>
      </c>
      <c r="E26" s="45">
        <v>1</v>
      </c>
      <c r="F26" s="47">
        <v>10521.5</v>
      </c>
      <c r="G26" s="73"/>
      <c r="H26" s="73">
        <v>4.2085999999999998E-2</v>
      </c>
      <c r="I26" s="74"/>
      <c r="J26" s="74">
        <v>10521.5</v>
      </c>
      <c r="K26" s="75">
        <v>10521.5</v>
      </c>
    </row>
    <row r="27" spans="1:11">
      <c r="B27" s="45" t="s">
        <v>208</v>
      </c>
      <c r="C27" s="62" t="s">
        <v>212</v>
      </c>
      <c r="D27" s="46" t="s">
        <v>17</v>
      </c>
      <c r="E27" s="45">
        <v>1</v>
      </c>
      <c r="F27" s="47">
        <v>1232</v>
      </c>
      <c r="G27" s="78"/>
      <c r="H27" s="79">
        <v>4.9280000000000001E-3</v>
      </c>
      <c r="I27" s="80"/>
      <c r="J27" s="80">
        <v>1232</v>
      </c>
      <c r="K27" s="81">
        <v>1232</v>
      </c>
    </row>
    <row r="28" spans="1:11">
      <c r="B28" s="45" t="s">
        <v>215</v>
      </c>
      <c r="C28" s="63" t="s">
        <v>230</v>
      </c>
      <c r="D28" s="46" t="s">
        <v>17</v>
      </c>
      <c r="E28" s="45">
        <v>1</v>
      </c>
      <c r="F28" s="47">
        <v>313.5</v>
      </c>
      <c r="G28" s="78"/>
      <c r="H28" s="79">
        <v>1.2539999999999999E-3</v>
      </c>
      <c r="I28" s="80"/>
      <c r="J28" s="80">
        <v>313.5</v>
      </c>
      <c r="K28" s="81">
        <v>313.5</v>
      </c>
    </row>
    <row r="29" spans="1:11">
      <c r="B29" s="45" t="s">
        <v>214</v>
      </c>
      <c r="C29" s="63" t="s">
        <v>213</v>
      </c>
      <c r="D29" s="46" t="s">
        <v>17</v>
      </c>
      <c r="E29" s="45">
        <v>1</v>
      </c>
      <c r="F29" s="47">
        <v>3352.88</v>
      </c>
      <c r="G29" s="73"/>
      <c r="H29" s="77">
        <v>1.341152E-2</v>
      </c>
      <c r="I29" s="74"/>
      <c r="J29" s="74">
        <v>3352.88</v>
      </c>
      <c r="K29" s="75">
        <v>3352.88</v>
      </c>
    </row>
    <row r="30" spans="1:11">
      <c r="B30" s="45" t="s">
        <v>216</v>
      </c>
      <c r="C30" s="63" t="s">
        <v>217</v>
      </c>
      <c r="D30" s="46" t="s">
        <v>17</v>
      </c>
      <c r="E30" s="45">
        <v>1</v>
      </c>
      <c r="F30" s="47">
        <v>1255.8</v>
      </c>
      <c r="G30" s="83"/>
      <c r="H30" s="86">
        <v>5.0232000000000002E-3</v>
      </c>
      <c r="I30" s="84"/>
      <c r="J30" s="84">
        <v>1255.8</v>
      </c>
      <c r="K30" s="85">
        <v>1255.8</v>
      </c>
    </row>
    <row r="31" spans="1:11">
      <c r="B31" s="45" t="s">
        <v>218</v>
      </c>
      <c r="C31" s="1" t="s">
        <v>221</v>
      </c>
      <c r="D31" s="46" t="s">
        <v>17</v>
      </c>
      <c r="E31" s="45">
        <v>1</v>
      </c>
      <c r="F31" s="47">
        <v>5572.71</v>
      </c>
      <c r="G31" s="73"/>
      <c r="H31" s="77">
        <v>2.2290839999999999E-2</v>
      </c>
      <c r="I31" s="74"/>
      <c r="J31" s="74">
        <v>5572.71</v>
      </c>
      <c r="K31" s="75">
        <v>5572.71</v>
      </c>
    </row>
    <row r="32" spans="1:11">
      <c r="B32" s="45" t="s">
        <v>219</v>
      </c>
      <c r="C32" s="1" t="s">
        <v>222</v>
      </c>
      <c r="D32" s="46" t="s">
        <v>17</v>
      </c>
      <c r="E32" s="45">
        <v>1</v>
      </c>
      <c r="F32" s="47">
        <v>500</v>
      </c>
      <c r="G32" s="73"/>
      <c r="H32" s="77">
        <v>2E-3</v>
      </c>
      <c r="I32" s="74"/>
      <c r="J32" s="74">
        <v>500</v>
      </c>
      <c r="K32" s="75">
        <v>500</v>
      </c>
    </row>
    <row r="33" spans="2:11">
      <c r="B33" s="45" t="s">
        <v>220</v>
      </c>
      <c r="C33" s="1" t="s">
        <v>223</v>
      </c>
      <c r="D33" s="46" t="s">
        <v>17</v>
      </c>
      <c r="E33" s="45">
        <v>1</v>
      </c>
      <c r="F33" s="47">
        <v>914.25</v>
      </c>
      <c r="G33" s="73"/>
      <c r="H33" s="77">
        <v>3.6570000000000001E-3</v>
      </c>
      <c r="I33" s="74"/>
      <c r="J33" s="74">
        <v>914.25</v>
      </c>
      <c r="K33" s="75">
        <v>914.25</v>
      </c>
    </row>
    <row r="34" spans="2:11">
      <c r="B34" s="45" t="s">
        <v>225</v>
      </c>
      <c r="C34" s="1" t="s">
        <v>224</v>
      </c>
      <c r="D34" s="46" t="s">
        <v>17</v>
      </c>
      <c r="E34" s="45">
        <v>1</v>
      </c>
      <c r="F34" s="47">
        <v>18428.75</v>
      </c>
      <c r="G34" s="73"/>
      <c r="H34" s="77">
        <v>7.3715000000000003E-2</v>
      </c>
      <c r="I34" s="74"/>
      <c r="J34" s="74">
        <v>18428.75</v>
      </c>
      <c r="K34" s="75">
        <v>18428.75</v>
      </c>
    </row>
    <row r="35" spans="2:11">
      <c r="B35" s="45" t="s">
        <v>226</v>
      </c>
      <c r="C35" s="64" t="s">
        <v>227</v>
      </c>
      <c r="D35" s="46" t="s">
        <v>17</v>
      </c>
      <c r="E35" s="45">
        <v>1</v>
      </c>
      <c r="F35" s="47">
        <v>281.75</v>
      </c>
      <c r="G35" s="73"/>
      <c r="H35" s="77">
        <v>1.127E-3</v>
      </c>
      <c r="I35" s="74"/>
      <c r="J35" s="74">
        <v>281.75</v>
      </c>
      <c r="K35" s="75">
        <v>281.75</v>
      </c>
    </row>
    <row r="36" spans="2:11">
      <c r="B36" s="45"/>
      <c r="C36" s="44"/>
      <c r="D36" s="46"/>
      <c r="E36" s="45"/>
      <c r="F36" s="47"/>
      <c r="G36" s="50"/>
      <c r="H36" s="51"/>
      <c r="I36" s="47"/>
      <c r="J36" s="47"/>
      <c r="K36" s="48"/>
    </row>
    <row r="37" spans="2:11">
      <c r="B37" s="23">
        <f>B13+1</f>
        <v>2</v>
      </c>
      <c r="C37" s="42" t="s">
        <v>18</v>
      </c>
      <c r="D37" s="23" t="s">
        <v>17</v>
      </c>
      <c r="E37" s="38">
        <v>1</v>
      </c>
      <c r="F37" s="47">
        <v>47500</v>
      </c>
      <c r="G37" s="87">
        <v>1</v>
      </c>
      <c r="H37" s="88"/>
      <c r="I37" s="81">
        <v>47500</v>
      </c>
      <c r="J37" s="81">
        <v>0</v>
      </c>
      <c r="K37" s="81">
        <v>47500</v>
      </c>
    </row>
    <row r="38" spans="2:11">
      <c r="B38" s="23">
        <f t="shared" ref="B38:B45" si="0">B37+1</f>
        <v>3</v>
      </c>
      <c r="C38" s="42" t="s">
        <v>19</v>
      </c>
      <c r="D38" s="23" t="s">
        <v>17</v>
      </c>
      <c r="E38" s="38">
        <v>1</v>
      </c>
      <c r="F38" s="26">
        <v>42500</v>
      </c>
      <c r="G38" s="87"/>
      <c r="H38" s="87">
        <v>1</v>
      </c>
      <c r="I38" s="81">
        <v>0</v>
      </c>
      <c r="J38" s="81">
        <v>42500</v>
      </c>
      <c r="K38" s="81">
        <v>42500</v>
      </c>
    </row>
    <row r="39" spans="2:11">
      <c r="B39" s="23"/>
      <c r="C39" s="42"/>
      <c r="D39" s="23"/>
      <c r="E39" s="38"/>
      <c r="F39" s="26"/>
      <c r="G39" s="53"/>
      <c r="H39" s="53"/>
      <c r="I39" s="25"/>
      <c r="J39" s="25"/>
      <c r="K39" s="25"/>
    </row>
    <row r="40" spans="2:11">
      <c r="B40" s="23">
        <f>B38+1</f>
        <v>4</v>
      </c>
      <c r="C40" s="42" t="s">
        <v>20</v>
      </c>
      <c r="D40" s="23" t="s">
        <v>17</v>
      </c>
      <c r="E40" s="38">
        <v>1</v>
      </c>
      <c r="F40" s="29">
        <v>80000</v>
      </c>
      <c r="G40" s="87">
        <v>1</v>
      </c>
      <c r="H40" s="89"/>
      <c r="I40" s="81">
        <v>80000</v>
      </c>
      <c r="J40" s="81">
        <v>0</v>
      </c>
      <c r="K40" s="81">
        <v>80000</v>
      </c>
    </row>
    <row r="41" spans="2:11">
      <c r="B41" s="23">
        <f t="shared" si="0"/>
        <v>5</v>
      </c>
      <c r="C41" s="42" t="s">
        <v>21</v>
      </c>
      <c r="D41" s="23" t="s">
        <v>17</v>
      </c>
      <c r="E41" s="38">
        <v>1</v>
      </c>
      <c r="F41" s="24">
        <v>250000</v>
      </c>
      <c r="G41" s="87">
        <v>1</v>
      </c>
      <c r="H41" s="89"/>
      <c r="I41" s="81">
        <v>250000</v>
      </c>
      <c r="J41" s="81">
        <v>0</v>
      </c>
      <c r="K41" s="81">
        <v>250000</v>
      </c>
    </row>
    <row r="42" spans="2:11">
      <c r="B42" s="23">
        <f t="shared" si="0"/>
        <v>6</v>
      </c>
      <c r="C42" s="42" t="s">
        <v>22</v>
      </c>
      <c r="D42" s="23" t="s">
        <v>23</v>
      </c>
      <c r="E42" s="38">
        <v>29330</v>
      </c>
      <c r="F42" s="24">
        <v>22.5</v>
      </c>
      <c r="G42" s="90">
        <v>29330</v>
      </c>
      <c r="H42" s="76"/>
      <c r="I42" s="75">
        <v>659925</v>
      </c>
      <c r="J42" s="75">
        <v>0</v>
      </c>
      <c r="K42" s="75">
        <v>659925</v>
      </c>
    </row>
    <row r="43" spans="2:11">
      <c r="B43" s="23">
        <f t="shared" si="0"/>
        <v>7</v>
      </c>
      <c r="C43" s="42" t="s">
        <v>24</v>
      </c>
      <c r="D43" s="23" t="s">
        <v>23</v>
      </c>
      <c r="E43" s="38">
        <v>9419</v>
      </c>
      <c r="F43" s="24">
        <v>5</v>
      </c>
      <c r="G43" s="90">
        <v>9419</v>
      </c>
      <c r="H43" s="76"/>
      <c r="I43" s="75">
        <v>47095</v>
      </c>
      <c r="J43" s="75">
        <v>0</v>
      </c>
      <c r="K43" s="75">
        <v>47095</v>
      </c>
    </row>
    <row r="44" spans="2:11">
      <c r="B44" s="23">
        <f t="shared" si="0"/>
        <v>8</v>
      </c>
      <c r="C44" s="42" t="s">
        <v>25</v>
      </c>
      <c r="D44" s="23" t="s">
        <v>23</v>
      </c>
      <c r="E44" s="38">
        <v>2000</v>
      </c>
      <c r="F44" s="24">
        <v>10</v>
      </c>
      <c r="G44" s="90">
        <v>3118.22</v>
      </c>
      <c r="H44" s="76"/>
      <c r="I44" s="75">
        <v>31182.2</v>
      </c>
      <c r="J44" s="75">
        <v>0</v>
      </c>
      <c r="K44" s="75">
        <v>31182.199999999997</v>
      </c>
    </row>
    <row r="45" spans="2:11">
      <c r="B45" s="23">
        <f t="shared" si="0"/>
        <v>9</v>
      </c>
      <c r="C45" s="42" t="s">
        <v>26</v>
      </c>
      <c r="D45" s="23" t="s">
        <v>23</v>
      </c>
      <c r="E45" s="38">
        <v>1500</v>
      </c>
      <c r="F45" s="24">
        <v>7.5</v>
      </c>
      <c r="G45" s="90">
        <v>0</v>
      </c>
      <c r="H45" s="76"/>
      <c r="I45" s="75">
        <v>0</v>
      </c>
      <c r="J45" s="75">
        <v>0</v>
      </c>
      <c r="K45" s="75">
        <v>0</v>
      </c>
    </row>
    <row r="46" spans="2:11">
      <c r="B46" s="23"/>
      <c r="C46" s="42"/>
      <c r="D46" s="23"/>
      <c r="E46" s="38"/>
      <c r="F46" s="24"/>
      <c r="G46" s="53"/>
      <c r="H46" s="52"/>
      <c r="I46" s="25"/>
      <c r="J46" s="25"/>
      <c r="K46" s="25"/>
    </row>
    <row r="47" spans="2:11">
      <c r="B47" s="23">
        <f>B45+1</f>
        <v>10</v>
      </c>
      <c r="C47" s="42" t="s">
        <v>27</v>
      </c>
      <c r="D47" s="23" t="s">
        <v>28</v>
      </c>
      <c r="E47" s="38">
        <v>4802</v>
      </c>
      <c r="F47" s="24">
        <v>60</v>
      </c>
      <c r="G47" s="91">
        <v>5036.71</v>
      </c>
      <c r="H47" s="92"/>
      <c r="I47" s="93">
        <v>302202.59999999998</v>
      </c>
      <c r="J47" s="93">
        <v>0</v>
      </c>
      <c r="K47" s="93">
        <v>302202.59999999998</v>
      </c>
    </row>
    <row r="48" spans="2:11">
      <c r="B48" s="23">
        <f>B47+1</f>
        <v>11</v>
      </c>
      <c r="C48" s="42" t="s">
        <v>29</v>
      </c>
      <c r="D48" s="23" t="s">
        <v>28</v>
      </c>
      <c r="E48" s="38">
        <v>18701</v>
      </c>
      <c r="F48" s="24">
        <v>58</v>
      </c>
      <c r="G48" s="91">
        <v>18452.509999999995</v>
      </c>
      <c r="H48" s="94"/>
      <c r="I48" s="93">
        <v>1070245.58</v>
      </c>
      <c r="J48" s="93">
        <v>0</v>
      </c>
      <c r="K48" s="93">
        <v>1070245.5799999996</v>
      </c>
    </row>
    <row r="49" spans="2:11">
      <c r="B49" s="23"/>
      <c r="C49" s="42"/>
      <c r="D49" s="23"/>
      <c r="E49" s="38"/>
      <c r="F49" s="24"/>
      <c r="G49" s="53"/>
      <c r="H49" s="54"/>
      <c r="I49" s="25"/>
      <c r="J49" s="25"/>
      <c r="K49" s="25"/>
    </row>
    <row r="50" spans="2:11">
      <c r="B50" s="23">
        <f>B48+1</f>
        <v>12</v>
      </c>
      <c r="C50" s="42" t="s">
        <v>30</v>
      </c>
      <c r="D50" s="23" t="s">
        <v>31</v>
      </c>
      <c r="E50" s="38">
        <v>44885</v>
      </c>
      <c r="F50" s="24">
        <v>6.1</v>
      </c>
      <c r="G50" s="91">
        <v>42747.499999999993</v>
      </c>
      <c r="H50" s="92"/>
      <c r="I50" s="93">
        <v>260759.75</v>
      </c>
      <c r="J50" s="93">
        <v>0</v>
      </c>
      <c r="K50" s="93">
        <v>260759.74999999994</v>
      </c>
    </row>
    <row r="51" spans="2:11">
      <c r="B51" s="23"/>
      <c r="C51" s="42"/>
      <c r="D51" s="23"/>
      <c r="E51" s="38"/>
      <c r="F51" s="24"/>
      <c r="G51" s="53"/>
      <c r="H51" s="52"/>
      <c r="I51" s="25"/>
      <c r="J51" s="25"/>
      <c r="K51" s="25"/>
    </row>
    <row r="52" spans="2:11">
      <c r="B52" s="23">
        <f>B50+1</f>
        <v>13</v>
      </c>
      <c r="C52" s="42" t="s">
        <v>32</v>
      </c>
      <c r="D52" s="23" t="s">
        <v>28</v>
      </c>
      <c r="E52" s="38">
        <v>2943</v>
      </c>
      <c r="F52" s="24">
        <v>40</v>
      </c>
      <c r="G52" s="91">
        <v>2538.04</v>
      </c>
      <c r="H52" s="92"/>
      <c r="I52" s="93">
        <v>101521.60000000001</v>
      </c>
      <c r="J52" s="93">
        <v>0</v>
      </c>
      <c r="K52" s="93">
        <v>101521.60000000001</v>
      </c>
    </row>
    <row r="53" spans="2:11">
      <c r="B53" s="23">
        <f>B52+1</f>
        <v>14</v>
      </c>
      <c r="C53" s="42" t="s">
        <v>33</v>
      </c>
      <c r="D53" s="23" t="s">
        <v>31</v>
      </c>
      <c r="E53" s="38">
        <v>49544</v>
      </c>
      <c r="F53" s="24">
        <v>1.75</v>
      </c>
      <c r="G53" s="91">
        <v>48405.500000000007</v>
      </c>
      <c r="H53" s="92"/>
      <c r="I53" s="93">
        <v>84709.63</v>
      </c>
      <c r="J53" s="93">
        <v>0</v>
      </c>
      <c r="K53" s="93">
        <v>84709.625000000015</v>
      </c>
    </row>
    <row r="54" spans="2:11">
      <c r="B54" s="23"/>
      <c r="C54" s="42"/>
      <c r="D54" s="23"/>
      <c r="E54" s="38"/>
      <c r="F54" s="24"/>
      <c r="G54" s="53"/>
      <c r="H54" s="52"/>
      <c r="I54" s="25"/>
      <c r="J54" s="25"/>
      <c r="K54" s="25"/>
    </row>
    <row r="55" spans="2:11">
      <c r="B55" s="23">
        <f>B53+1</f>
        <v>15</v>
      </c>
      <c r="C55" s="42" t="s">
        <v>34</v>
      </c>
      <c r="D55" s="23" t="s">
        <v>31</v>
      </c>
      <c r="E55" s="38">
        <v>3247</v>
      </c>
      <c r="F55" s="24">
        <v>4</v>
      </c>
      <c r="G55" s="91">
        <v>3247</v>
      </c>
      <c r="H55" s="92"/>
      <c r="I55" s="93">
        <v>12988</v>
      </c>
      <c r="J55" s="93">
        <v>0</v>
      </c>
      <c r="K55" s="93">
        <v>12988</v>
      </c>
    </row>
    <row r="56" spans="2:11" ht="26.25" customHeight="1">
      <c r="B56" s="23">
        <f>B55+1</f>
        <v>16</v>
      </c>
      <c r="C56" s="43" t="s">
        <v>35</v>
      </c>
      <c r="D56" s="23" t="s">
        <v>28</v>
      </c>
      <c r="E56" s="38">
        <v>2000</v>
      </c>
      <c r="F56" s="24">
        <v>80</v>
      </c>
      <c r="G56" s="91">
        <v>1980.8700000000001</v>
      </c>
      <c r="H56" s="92"/>
      <c r="I56" s="93">
        <v>158469.6</v>
      </c>
      <c r="J56" s="93">
        <v>0</v>
      </c>
      <c r="K56" s="93">
        <v>158469.6</v>
      </c>
    </row>
    <row r="57" spans="2:11">
      <c r="B57" s="23">
        <f>B56+1</f>
        <v>17</v>
      </c>
      <c r="C57" s="42" t="s">
        <v>36</v>
      </c>
      <c r="D57" s="23" t="s">
        <v>28</v>
      </c>
      <c r="E57" s="38">
        <v>5000</v>
      </c>
      <c r="F57" s="24">
        <v>19.5</v>
      </c>
      <c r="G57" s="91">
        <v>80.36</v>
      </c>
      <c r="H57" s="92"/>
      <c r="I57" s="93">
        <v>1567.02</v>
      </c>
      <c r="J57" s="93">
        <v>0</v>
      </c>
      <c r="K57" s="93">
        <v>1567.02</v>
      </c>
    </row>
    <row r="58" spans="2:11">
      <c r="B58" s="23">
        <f>B57+1</f>
        <v>18</v>
      </c>
      <c r="C58" s="42" t="s">
        <v>37</v>
      </c>
      <c r="D58" s="23" t="s">
        <v>28</v>
      </c>
      <c r="E58" s="38">
        <v>250</v>
      </c>
      <c r="F58" s="24">
        <v>100</v>
      </c>
      <c r="G58" s="91">
        <v>0</v>
      </c>
      <c r="H58" s="92"/>
      <c r="I58" s="93">
        <v>0</v>
      </c>
      <c r="J58" s="93">
        <v>0</v>
      </c>
      <c r="K58" s="93">
        <v>0</v>
      </c>
    </row>
    <row r="59" spans="2:11">
      <c r="B59" s="23"/>
      <c r="C59" s="42"/>
      <c r="D59" s="23"/>
      <c r="E59" s="38"/>
      <c r="F59" s="24"/>
      <c r="G59" s="53"/>
      <c r="H59" s="52"/>
      <c r="I59" s="25"/>
      <c r="J59" s="25"/>
      <c r="K59" s="25"/>
    </row>
    <row r="60" spans="2:11">
      <c r="B60" s="23">
        <f>B58+1</f>
        <v>19</v>
      </c>
      <c r="C60" s="42" t="s">
        <v>38</v>
      </c>
      <c r="D60" s="23" t="s">
        <v>39</v>
      </c>
      <c r="E60" s="38">
        <v>355</v>
      </c>
      <c r="F60" s="24">
        <v>14.65</v>
      </c>
      <c r="G60" s="90">
        <v>201.53</v>
      </c>
      <c r="H60" s="76"/>
      <c r="I60" s="75">
        <v>2952.41</v>
      </c>
      <c r="J60" s="75">
        <v>0</v>
      </c>
      <c r="K60" s="75">
        <v>2952.4144999999999</v>
      </c>
    </row>
    <row r="61" spans="2:11">
      <c r="B61" s="23">
        <f>B60+1</f>
        <v>20</v>
      </c>
      <c r="C61" s="42" t="s">
        <v>40</v>
      </c>
      <c r="D61" s="23" t="s">
        <v>39</v>
      </c>
      <c r="E61" s="38">
        <v>10597</v>
      </c>
      <c r="F61" s="24">
        <v>16</v>
      </c>
      <c r="G61" s="90">
        <v>11403.05</v>
      </c>
      <c r="H61" s="76"/>
      <c r="I61" s="75">
        <v>182448.8</v>
      </c>
      <c r="J61" s="75">
        <v>0</v>
      </c>
      <c r="K61" s="75">
        <v>182448.8</v>
      </c>
    </row>
    <row r="62" spans="2:11">
      <c r="B62" s="23">
        <f>B61+1</f>
        <v>21</v>
      </c>
      <c r="C62" s="42" t="s">
        <v>41</v>
      </c>
      <c r="D62" s="23" t="s">
        <v>39</v>
      </c>
      <c r="E62" s="38">
        <v>10577</v>
      </c>
      <c r="F62" s="24">
        <v>13.65</v>
      </c>
      <c r="G62" s="90">
        <v>10420.050000000001</v>
      </c>
      <c r="H62" s="76"/>
      <c r="I62" s="75">
        <v>142233.68</v>
      </c>
      <c r="J62" s="75">
        <v>0</v>
      </c>
      <c r="K62" s="75">
        <v>142233.68250000002</v>
      </c>
    </row>
    <row r="63" spans="2:11">
      <c r="B63" s="23">
        <f>B62+1</f>
        <v>22</v>
      </c>
      <c r="C63" s="42" t="s">
        <v>42</v>
      </c>
      <c r="D63" s="23" t="s">
        <v>39</v>
      </c>
      <c r="E63" s="38">
        <v>804</v>
      </c>
      <c r="F63" s="24">
        <v>19.45</v>
      </c>
      <c r="G63" s="90">
        <v>821</v>
      </c>
      <c r="H63" s="76"/>
      <c r="I63" s="75">
        <v>15968.45</v>
      </c>
      <c r="J63" s="75">
        <v>0</v>
      </c>
      <c r="K63" s="75">
        <v>15968.449999999999</v>
      </c>
    </row>
    <row r="64" spans="2:11">
      <c r="B64" s="23"/>
      <c r="C64" s="42"/>
      <c r="D64" s="23"/>
      <c r="E64" s="38"/>
      <c r="F64" s="24"/>
      <c r="G64" s="53"/>
      <c r="H64" s="52"/>
      <c r="I64" s="25"/>
      <c r="J64" s="25"/>
      <c r="K64" s="25"/>
    </row>
    <row r="65" spans="2:11">
      <c r="B65" s="23">
        <f>B63+1</f>
        <v>23</v>
      </c>
      <c r="C65" s="42" t="s">
        <v>43</v>
      </c>
      <c r="D65" s="23" t="s">
        <v>44</v>
      </c>
      <c r="E65" s="38">
        <v>920</v>
      </c>
      <c r="F65" s="24">
        <v>5.0999999999999996</v>
      </c>
      <c r="G65" s="90">
        <v>1791.6200000000001</v>
      </c>
      <c r="H65" s="76"/>
      <c r="I65" s="75">
        <v>9137.26</v>
      </c>
      <c r="J65" s="75">
        <v>0</v>
      </c>
      <c r="K65" s="75">
        <v>9137.2620000000006</v>
      </c>
    </row>
    <row r="66" spans="2:11">
      <c r="B66" s="23"/>
      <c r="C66" s="42"/>
      <c r="D66" s="23"/>
      <c r="E66" s="38"/>
      <c r="F66" s="24"/>
      <c r="G66" s="53"/>
      <c r="H66" s="52"/>
      <c r="I66" s="25"/>
      <c r="J66" s="25"/>
      <c r="K66" s="25"/>
    </row>
    <row r="67" spans="2:11">
      <c r="B67" s="23">
        <f>B65+1</f>
        <v>24</v>
      </c>
      <c r="C67" s="42" t="s">
        <v>45</v>
      </c>
      <c r="D67" s="23" t="s">
        <v>46</v>
      </c>
      <c r="E67" s="38">
        <v>6</v>
      </c>
      <c r="F67" s="24">
        <v>1300</v>
      </c>
      <c r="G67" s="90">
        <v>5</v>
      </c>
      <c r="H67" s="76"/>
      <c r="I67" s="75">
        <v>6500</v>
      </c>
      <c r="J67" s="75">
        <v>0</v>
      </c>
      <c r="K67" s="75">
        <v>6500</v>
      </c>
    </row>
    <row r="68" spans="2:11">
      <c r="B68" s="23">
        <f>B67+1</f>
        <v>25</v>
      </c>
      <c r="C68" s="42" t="s">
        <v>47</v>
      </c>
      <c r="D68" s="23" t="s">
        <v>44</v>
      </c>
      <c r="E68" s="38">
        <v>5327</v>
      </c>
      <c r="F68" s="24">
        <v>14.2</v>
      </c>
      <c r="G68" s="90"/>
      <c r="H68" s="76"/>
      <c r="I68" s="75">
        <v>0</v>
      </c>
      <c r="J68" s="75">
        <v>0</v>
      </c>
      <c r="K68" s="75">
        <v>0</v>
      </c>
    </row>
    <row r="69" spans="2:11">
      <c r="B69" s="23">
        <f>B68+1</f>
        <v>26</v>
      </c>
      <c r="C69" s="42" t="s">
        <v>48</v>
      </c>
      <c r="D69" s="23" t="s">
        <v>44</v>
      </c>
      <c r="E69" s="38">
        <v>4234</v>
      </c>
      <c r="F69" s="24">
        <v>14.3</v>
      </c>
      <c r="G69" s="90"/>
      <c r="H69" s="76"/>
      <c r="I69" s="75">
        <v>0</v>
      </c>
      <c r="J69" s="75">
        <v>0</v>
      </c>
      <c r="K69" s="75">
        <v>0</v>
      </c>
    </row>
    <row r="70" spans="2:11">
      <c r="B70" s="60" t="s">
        <v>189</v>
      </c>
      <c r="C70" s="61" t="s">
        <v>191</v>
      </c>
      <c r="D70" s="23" t="s">
        <v>44</v>
      </c>
      <c r="E70" s="38">
        <v>5327</v>
      </c>
      <c r="F70" s="24">
        <v>14.27</v>
      </c>
      <c r="G70" s="90">
        <v>3715.1000000000004</v>
      </c>
      <c r="H70" s="76"/>
      <c r="I70" s="75">
        <v>53014.48</v>
      </c>
      <c r="J70" s="75">
        <v>0</v>
      </c>
      <c r="K70" s="75">
        <v>53014.477000000006</v>
      </c>
    </row>
    <row r="71" spans="2:11">
      <c r="B71" s="60" t="s">
        <v>190</v>
      </c>
      <c r="C71" s="61" t="s">
        <v>192</v>
      </c>
      <c r="D71" s="23" t="s">
        <v>44</v>
      </c>
      <c r="E71" s="38">
        <v>4234</v>
      </c>
      <c r="F71" s="24">
        <v>14.6</v>
      </c>
      <c r="G71" s="90">
        <v>4234.3999999999996</v>
      </c>
      <c r="H71" s="76"/>
      <c r="I71" s="75">
        <v>61822.239999999998</v>
      </c>
      <c r="J71" s="75"/>
      <c r="K71" s="75">
        <v>61822.239999999991</v>
      </c>
    </row>
    <row r="72" spans="2:11">
      <c r="B72" s="23">
        <f>B69+1</f>
        <v>27</v>
      </c>
      <c r="C72" s="42" t="s">
        <v>49</v>
      </c>
      <c r="D72" s="23" t="s">
        <v>31</v>
      </c>
      <c r="E72" s="38">
        <v>1198</v>
      </c>
      <c r="F72" s="24">
        <v>58.65</v>
      </c>
      <c r="G72" s="91">
        <v>1353.27</v>
      </c>
      <c r="H72" s="92"/>
      <c r="I72" s="93">
        <v>79369.289999999994</v>
      </c>
      <c r="J72" s="93">
        <v>0</v>
      </c>
      <c r="K72" s="93">
        <v>79369.285499999998</v>
      </c>
    </row>
    <row r="73" spans="2:11">
      <c r="B73" s="23">
        <f>B72+1</f>
        <v>28</v>
      </c>
      <c r="C73" s="42" t="s">
        <v>50</v>
      </c>
      <c r="D73" s="23" t="s">
        <v>31</v>
      </c>
      <c r="E73" s="38">
        <v>885</v>
      </c>
      <c r="F73" s="24">
        <v>58.65</v>
      </c>
      <c r="G73" s="91">
        <v>736.69999999999993</v>
      </c>
      <c r="H73" s="92"/>
      <c r="I73" s="93">
        <v>43207.46</v>
      </c>
      <c r="J73" s="93">
        <v>0</v>
      </c>
      <c r="K73" s="93">
        <v>43207.454999999994</v>
      </c>
    </row>
    <row r="74" spans="2:11">
      <c r="B74" s="23"/>
      <c r="C74" s="42"/>
      <c r="D74" s="23"/>
      <c r="E74" s="38"/>
      <c r="F74" s="24"/>
      <c r="G74" s="53"/>
      <c r="H74" s="52"/>
      <c r="I74" s="25"/>
      <c r="J74" s="25"/>
      <c r="K74" s="25"/>
    </row>
    <row r="75" spans="2:11">
      <c r="B75" s="23">
        <f>B73+1</f>
        <v>29</v>
      </c>
      <c r="C75" s="42" t="s">
        <v>51</v>
      </c>
      <c r="D75" s="23" t="s">
        <v>28</v>
      </c>
      <c r="E75" s="38">
        <v>21</v>
      </c>
      <c r="F75" s="24">
        <v>155</v>
      </c>
      <c r="G75" s="91">
        <v>20.09</v>
      </c>
      <c r="H75" s="92"/>
      <c r="I75" s="93">
        <v>3113.95</v>
      </c>
      <c r="J75" s="93">
        <v>0</v>
      </c>
      <c r="K75" s="93">
        <v>3113.95</v>
      </c>
    </row>
    <row r="76" spans="2:11">
      <c r="B76" s="23"/>
      <c r="C76" s="42"/>
      <c r="D76" s="23"/>
      <c r="E76" s="38"/>
      <c r="F76" s="24"/>
      <c r="G76" s="53"/>
      <c r="H76" s="52"/>
      <c r="I76" s="25"/>
      <c r="J76" s="25"/>
      <c r="K76" s="25"/>
    </row>
    <row r="77" spans="2:11">
      <c r="B77" s="23">
        <f>B75+1</f>
        <v>30</v>
      </c>
      <c r="C77" s="42" t="s">
        <v>52</v>
      </c>
      <c r="D77" s="23" t="s">
        <v>44</v>
      </c>
      <c r="E77" s="38">
        <v>32966</v>
      </c>
      <c r="F77" s="24">
        <v>4.05</v>
      </c>
      <c r="G77" s="90">
        <v>23185.399999999998</v>
      </c>
      <c r="H77" s="76"/>
      <c r="I77" s="75">
        <v>93900.87</v>
      </c>
      <c r="J77" s="75">
        <v>0</v>
      </c>
      <c r="K77" s="75">
        <v>93900.869999999981</v>
      </c>
    </row>
    <row r="78" spans="2:11">
      <c r="B78" s="23">
        <f>B77+1</f>
        <v>31</v>
      </c>
      <c r="C78" s="42" t="s">
        <v>53</v>
      </c>
      <c r="D78" s="23" t="s">
        <v>44</v>
      </c>
      <c r="E78" s="38">
        <v>2869</v>
      </c>
      <c r="F78" s="24">
        <v>9.3000000000000007</v>
      </c>
      <c r="G78" s="90">
        <v>3025.2599999999998</v>
      </c>
      <c r="H78" s="76"/>
      <c r="I78" s="75">
        <v>28134.92</v>
      </c>
      <c r="J78" s="75">
        <v>0</v>
      </c>
      <c r="K78" s="75">
        <v>28134.918000000001</v>
      </c>
    </row>
    <row r="79" spans="2:11">
      <c r="B79" s="23">
        <f>B78+1</f>
        <v>32</v>
      </c>
      <c r="C79" s="42" t="s">
        <v>54</v>
      </c>
      <c r="D79" s="23" t="s">
        <v>44</v>
      </c>
      <c r="E79" s="38">
        <v>612</v>
      </c>
      <c r="F79" s="24">
        <v>40</v>
      </c>
      <c r="G79" s="90">
        <v>701.45</v>
      </c>
      <c r="H79" s="76"/>
      <c r="I79" s="75">
        <v>28058</v>
      </c>
      <c r="J79" s="75">
        <v>0</v>
      </c>
      <c r="K79" s="75">
        <v>28058</v>
      </c>
    </row>
    <row r="80" spans="2:11">
      <c r="B80" s="23">
        <f>B79+1</f>
        <v>33</v>
      </c>
      <c r="C80" s="42" t="s">
        <v>55</v>
      </c>
      <c r="D80" s="23" t="s">
        <v>39</v>
      </c>
      <c r="E80" s="38">
        <v>156</v>
      </c>
      <c r="F80" s="24">
        <v>31.7</v>
      </c>
      <c r="G80" s="90">
        <v>9</v>
      </c>
      <c r="H80" s="76"/>
      <c r="I80" s="75">
        <v>285.3</v>
      </c>
      <c r="J80" s="75">
        <v>0</v>
      </c>
      <c r="K80" s="75">
        <v>285.3</v>
      </c>
    </row>
    <row r="81" spans="2:11">
      <c r="B81" s="23"/>
      <c r="C81" s="42"/>
      <c r="D81" s="23"/>
      <c r="E81" s="38"/>
      <c r="F81" s="24"/>
      <c r="G81" s="53"/>
      <c r="H81" s="52"/>
      <c r="I81" s="25"/>
      <c r="J81" s="25"/>
      <c r="K81" s="25"/>
    </row>
    <row r="82" spans="2:11">
      <c r="B82" s="23">
        <f>B80+1</f>
        <v>34</v>
      </c>
      <c r="C82" s="42" t="s">
        <v>56</v>
      </c>
      <c r="D82" s="23" t="s">
        <v>28</v>
      </c>
      <c r="E82" s="38">
        <v>1092</v>
      </c>
      <c r="F82" s="24">
        <v>66.25</v>
      </c>
      <c r="G82" s="90">
        <v>1300.83</v>
      </c>
      <c r="H82" s="76"/>
      <c r="I82" s="75">
        <v>86179.99</v>
      </c>
      <c r="J82" s="75">
        <v>0</v>
      </c>
      <c r="K82" s="75">
        <v>86179.987499999988</v>
      </c>
    </row>
    <row r="83" spans="2:11">
      <c r="B83" s="23">
        <f>B82+1</f>
        <v>35</v>
      </c>
      <c r="C83" s="42" t="s">
        <v>171</v>
      </c>
      <c r="D83" s="23" t="s">
        <v>57</v>
      </c>
      <c r="E83" s="38">
        <v>5054</v>
      </c>
      <c r="F83" s="24">
        <v>4.25</v>
      </c>
      <c r="G83" s="90">
        <v>5577.29</v>
      </c>
      <c r="H83" s="76"/>
      <c r="I83" s="75">
        <v>23703.48</v>
      </c>
      <c r="J83" s="75">
        <v>0</v>
      </c>
      <c r="K83" s="75">
        <v>23703.482499999998</v>
      </c>
    </row>
    <row r="84" spans="2:11">
      <c r="B84" s="23"/>
      <c r="C84" s="42"/>
      <c r="D84" s="23"/>
      <c r="E84" s="38"/>
      <c r="F84" s="24"/>
      <c r="G84" s="53"/>
      <c r="H84" s="52"/>
      <c r="I84" s="25"/>
      <c r="J84" s="25"/>
      <c r="K84" s="25"/>
    </row>
    <row r="85" spans="2:11">
      <c r="B85" s="23">
        <f>B83+1</f>
        <v>36</v>
      </c>
      <c r="C85" s="42" t="s">
        <v>58</v>
      </c>
      <c r="D85" s="23" t="s">
        <v>44</v>
      </c>
      <c r="E85" s="38">
        <v>576</v>
      </c>
      <c r="F85" s="30">
        <v>40</v>
      </c>
      <c r="G85" s="90">
        <v>576</v>
      </c>
      <c r="H85" s="76"/>
      <c r="I85" s="75">
        <v>23040</v>
      </c>
      <c r="J85" s="75">
        <v>0</v>
      </c>
      <c r="K85" s="75">
        <v>23040</v>
      </c>
    </row>
    <row r="86" spans="2:11">
      <c r="B86" s="23"/>
      <c r="C86" s="42"/>
      <c r="D86" s="23"/>
      <c r="E86" s="38"/>
      <c r="F86" s="30"/>
      <c r="G86" s="53"/>
      <c r="H86" s="52"/>
      <c r="I86" s="25"/>
      <c r="J86" s="25"/>
      <c r="K86" s="25"/>
    </row>
    <row r="87" spans="2:11">
      <c r="B87" s="23">
        <f>B85+1</f>
        <v>37</v>
      </c>
      <c r="C87" s="42" t="s">
        <v>59</v>
      </c>
      <c r="D87" s="23" t="s">
        <v>23</v>
      </c>
      <c r="E87" s="38">
        <v>207</v>
      </c>
      <c r="F87" s="24">
        <v>870</v>
      </c>
      <c r="G87" s="90">
        <v>233.01</v>
      </c>
      <c r="H87" s="76"/>
      <c r="I87" s="75">
        <v>202718.7</v>
      </c>
      <c r="J87" s="75">
        <v>0</v>
      </c>
      <c r="K87" s="75">
        <v>202718.69999999998</v>
      </c>
    </row>
    <row r="88" spans="2:11">
      <c r="B88" s="23">
        <f>B87+1</f>
        <v>38</v>
      </c>
      <c r="C88" s="42" t="s">
        <v>60</v>
      </c>
      <c r="D88" s="23" t="s">
        <v>23</v>
      </c>
      <c r="E88" s="38">
        <v>241</v>
      </c>
      <c r="F88" s="24">
        <v>780</v>
      </c>
      <c r="G88" s="90">
        <v>228.8</v>
      </c>
      <c r="H88" s="76"/>
      <c r="I88" s="75">
        <v>178464</v>
      </c>
      <c r="J88" s="75">
        <v>0</v>
      </c>
      <c r="K88" s="75">
        <v>178464</v>
      </c>
    </row>
    <row r="89" spans="2:11">
      <c r="B89" s="23">
        <f>B88+1</f>
        <v>39</v>
      </c>
      <c r="C89" s="42" t="s">
        <v>61</v>
      </c>
      <c r="D89" s="23" t="s">
        <v>39</v>
      </c>
      <c r="E89" s="38">
        <v>297</v>
      </c>
      <c r="F89" s="24">
        <v>140</v>
      </c>
      <c r="G89" s="90">
        <v>295.5</v>
      </c>
      <c r="H89" s="76"/>
      <c r="I89" s="75">
        <v>41370</v>
      </c>
      <c r="J89" s="75">
        <v>0</v>
      </c>
      <c r="K89" s="75">
        <v>41370</v>
      </c>
    </row>
    <row r="90" spans="2:11">
      <c r="B90" s="23"/>
      <c r="C90" s="42"/>
      <c r="D90" s="23"/>
      <c r="E90" s="38"/>
      <c r="F90" s="24"/>
      <c r="G90" s="53"/>
      <c r="H90" s="52"/>
      <c r="I90" s="25"/>
      <c r="J90" s="25"/>
      <c r="K90" s="25"/>
    </row>
    <row r="91" spans="2:11">
      <c r="B91" s="23">
        <f>B89+1</f>
        <v>40</v>
      </c>
      <c r="C91" s="42" t="s">
        <v>62</v>
      </c>
      <c r="D91" s="23" t="s">
        <v>39</v>
      </c>
      <c r="E91" s="38">
        <v>2951</v>
      </c>
      <c r="F91" s="24">
        <v>56</v>
      </c>
      <c r="G91" s="90">
        <v>2951.0000000000005</v>
      </c>
      <c r="H91" s="76"/>
      <c r="I91" s="75">
        <v>165256</v>
      </c>
      <c r="J91" s="75">
        <v>0</v>
      </c>
      <c r="K91" s="75">
        <v>165256.00000000003</v>
      </c>
    </row>
    <row r="92" spans="2:11">
      <c r="B92" s="23">
        <f t="shared" ref="B92:B139" si="1">B91+1</f>
        <v>41</v>
      </c>
      <c r="C92" s="42" t="s">
        <v>63</v>
      </c>
      <c r="D92" s="23" t="s">
        <v>39</v>
      </c>
      <c r="E92" s="38">
        <v>1372</v>
      </c>
      <c r="F92" s="24">
        <v>62</v>
      </c>
      <c r="G92" s="90">
        <v>1372</v>
      </c>
      <c r="H92" s="76"/>
      <c r="I92" s="75">
        <v>85064</v>
      </c>
      <c r="J92" s="75">
        <v>0</v>
      </c>
      <c r="K92" s="75">
        <v>85064</v>
      </c>
    </row>
    <row r="93" spans="2:11">
      <c r="B93" s="23">
        <f t="shared" si="1"/>
        <v>42</v>
      </c>
      <c r="C93" s="42" t="s">
        <v>64</v>
      </c>
      <c r="D93" s="23" t="s">
        <v>39</v>
      </c>
      <c r="E93" s="38">
        <v>1148</v>
      </c>
      <c r="F93" s="24">
        <v>72</v>
      </c>
      <c r="G93" s="90">
        <v>1148.0000000000002</v>
      </c>
      <c r="H93" s="76"/>
      <c r="I93" s="75">
        <v>82656</v>
      </c>
      <c r="J93" s="75">
        <v>0</v>
      </c>
      <c r="K93" s="75">
        <v>82656.000000000015</v>
      </c>
    </row>
    <row r="94" spans="2:11">
      <c r="B94" s="23">
        <f t="shared" si="1"/>
        <v>43</v>
      </c>
      <c r="C94" s="42" t="s">
        <v>65</v>
      </c>
      <c r="D94" s="23" t="s">
        <v>39</v>
      </c>
      <c r="E94" s="38">
        <v>1700</v>
      </c>
      <c r="F94" s="24">
        <v>86</v>
      </c>
      <c r="G94" s="90">
        <v>1700</v>
      </c>
      <c r="H94" s="76"/>
      <c r="I94" s="75">
        <v>146200</v>
      </c>
      <c r="J94" s="75">
        <v>0</v>
      </c>
      <c r="K94" s="75">
        <v>146200</v>
      </c>
    </row>
    <row r="95" spans="2:11">
      <c r="B95" s="23">
        <f t="shared" si="1"/>
        <v>44</v>
      </c>
      <c r="C95" s="42" t="s">
        <v>66</v>
      </c>
      <c r="D95" s="23" t="s">
        <v>39</v>
      </c>
      <c r="E95" s="38">
        <v>286</v>
      </c>
      <c r="F95" s="24">
        <v>134</v>
      </c>
      <c r="G95" s="90">
        <v>286</v>
      </c>
      <c r="H95" s="76"/>
      <c r="I95" s="75">
        <v>38324</v>
      </c>
      <c r="J95" s="75">
        <v>0</v>
      </c>
      <c r="K95" s="75">
        <v>38324</v>
      </c>
    </row>
    <row r="96" spans="2:11">
      <c r="B96" s="23">
        <f t="shared" si="1"/>
        <v>45</v>
      </c>
      <c r="C96" s="42" t="s">
        <v>67</v>
      </c>
      <c r="D96" s="23" t="s">
        <v>39</v>
      </c>
      <c r="E96" s="38">
        <v>482</v>
      </c>
      <c r="F96" s="24">
        <v>206</v>
      </c>
      <c r="G96" s="90">
        <v>481.99999999999994</v>
      </c>
      <c r="H96" s="76"/>
      <c r="I96" s="75">
        <v>99292</v>
      </c>
      <c r="J96" s="75">
        <v>0</v>
      </c>
      <c r="K96" s="75">
        <v>99291.999999999985</v>
      </c>
    </row>
    <row r="97" spans="2:11">
      <c r="B97" s="23">
        <f t="shared" si="1"/>
        <v>46</v>
      </c>
      <c r="C97" s="42" t="s">
        <v>68</v>
      </c>
      <c r="D97" s="23" t="s">
        <v>39</v>
      </c>
      <c r="E97" s="38">
        <v>282</v>
      </c>
      <c r="F97" s="24">
        <v>211</v>
      </c>
      <c r="G97" s="90">
        <v>282</v>
      </c>
      <c r="H97" s="76"/>
      <c r="I97" s="75">
        <v>59502</v>
      </c>
      <c r="J97" s="75">
        <v>0</v>
      </c>
      <c r="K97" s="75">
        <v>59502</v>
      </c>
    </row>
    <row r="98" spans="2:11">
      <c r="B98" s="23">
        <f t="shared" si="1"/>
        <v>47</v>
      </c>
      <c r="C98" s="42" t="s">
        <v>69</v>
      </c>
      <c r="D98" s="23" t="s">
        <v>39</v>
      </c>
      <c r="E98" s="38">
        <v>114</v>
      </c>
      <c r="F98" s="24">
        <v>232</v>
      </c>
      <c r="G98" s="90">
        <v>114</v>
      </c>
      <c r="H98" s="76"/>
      <c r="I98" s="75">
        <v>26448</v>
      </c>
      <c r="J98" s="75">
        <v>0</v>
      </c>
      <c r="K98" s="75">
        <v>26448</v>
      </c>
    </row>
    <row r="99" spans="2:11">
      <c r="B99" s="23">
        <f t="shared" si="1"/>
        <v>48</v>
      </c>
      <c r="C99" s="42" t="s">
        <v>70</v>
      </c>
      <c r="D99" s="23" t="s">
        <v>46</v>
      </c>
      <c r="E99" s="38">
        <v>1</v>
      </c>
      <c r="F99" s="24">
        <v>1365</v>
      </c>
      <c r="G99" s="90">
        <v>1</v>
      </c>
      <c r="H99" s="76"/>
      <c r="I99" s="75">
        <v>1365</v>
      </c>
      <c r="J99" s="75">
        <v>0</v>
      </c>
      <c r="K99" s="75">
        <v>1365</v>
      </c>
    </row>
    <row r="100" spans="2:11">
      <c r="B100" s="23">
        <f t="shared" si="1"/>
        <v>49</v>
      </c>
      <c r="C100" s="42" t="s">
        <v>71</v>
      </c>
      <c r="D100" s="23" t="s">
        <v>46</v>
      </c>
      <c r="E100" s="38">
        <v>1</v>
      </c>
      <c r="F100" s="24">
        <v>1445</v>
      </c>
      <c r="G100" s="90">
        <v>1</v>
      </c>
      <c r="H100" s="76"/>
      <c r="I100" s="75">
        <v>1445</v>
      </c>
      <c r="J100" s="75">
        <v>0</v>
      </c>
      <c r="K100" s="75">
        <v>1445</v>
      </c>
    </row>
    <row r="101" spans="2:11">
      <c r="B101" s="23">
        <f t="shared" si="1"/>
        <v>50</v>
      </c>
      <c r="C101" s="42" t="s">
        <v>72</v>
      </c>
      <c r="D101" s="23" t="s">
        <v>46</v>
      </c>
      <c r="E101" s="38">
        <v>1</v>
      </c>
      <c r="F101" s="24">
        <v>1675</v>
      </c>
      <c r="G101" s="90">
        <v>1</v>
      </c>
      <c r="H101" s="76"/>
      <c r="I101" s="75">
        <v>1675</v>
      </c>
      <c r="J101" s="75">
        <v>0</v>
      </c>
      <c r="K101" s="75">
        <v>1675</v>
      </c>
    </row>
    <row r="102" spans="2:11">
      <c r="B102" s="23">
        <f t="shared" si="1"/>
        <v>51</v>
      </c>
      <c r="C102" s="42" t="s">
        <v>73</v>
      </c>
      <c r="D102" s="23" t="s">
        <v>46</v>
      </c>
      <c r="E102" s="38">
        <v>1</v>
      </c>
      <c r="F102" s="24">
        <v>2190</v>
      </c>
      <c r="G102" s="90">
        <v>1</v>
      </c>
      <c r="H102" s="76"/>
      <c r="I102" s="75">
        <v>2190</v>
      </c>
      <c r="J102" s="75">
        <v>0</v>
      </c>
      <c r="K102" s="75">
        <v>2190</v>
      </c>
    </row>
    <row r="103" spans="2:11">
      <c r="B103" s="23">
        <f t="shared" si="1"/>
        <v>52</v>
      </c>
      <c r="C103" s="42" t="s">
        <v>74</v>
      </c>
      <c r="D103" s="23" t="s">
        <v>46</v>
      </c>
      <c r="E103" s="38">
        <v>1</v>
      </c>
      <c r="F103" s="24">
        <v>2370</v>
      </c>
      <c r="G103" s="90">
        <v>1</v>
      </c>
      <c r="H103" s="76"/>
      <c r="I103" s="75">
        <v>2370</v>
      </c>
      <c r="J103" s="75">
        <v>0</v>
      </c>
      <c r="K103" s="75">
        <v>2370</v>
      </c>
    </row>
    <row r="104" spans="2:11">
      <c r="B104" s="23"/>
      <c r="C104" s="42"/>
      <c r="D104" s="23"/>
      <c r="E104" s="38"/>
      <c r="F104" s="24"/>
      <c r="G104" s="53"/>
      <c r="H104" s="52"/>
      <c r="I104" s="25"/>
      <c r="J104" s="25"/>
      <c r="K104" s="25"/>
    </row>
    <row r="105" spans="2:11">
      <c r="B105" s="23">
        <f>B103+1</f>
        <v>53</v>
      </c>
      <c r="C105" s="42" t="s">
        <v>75</v>
      </c>
      <c r="D105" s="23" t="s">
        <v>46</v>
      </c>
      <c r="E105" s="38">
        <v>32</v>
      </c>
      <c r="F105" s="24">
        <v>5155</v>
      </c>
      <c r="G105" s="90">
        <v>32</v>
      </c>
      <c r="H105" s="76"/>
      <c r="I105" s="75">
        <v>164960</v>
      </c>
      <c r="J105" s="75">
        <v>0</v>
      </c>
      <c r="K105" s="75">
        <v>164960</v>
      </c>
    </row>
    <row r="106" spans="2:11">
      <c r="B106" s="23">
        <f t="shared" si="1"/>
        <v>54</v>
      </c>
      <c r="C106" s="42" t="s">
        <v>76</v>
      </c>
      <c r="D106" s="23" t="s">
        <v>46</v>
      </c>
      <c r="E106" s="38">
        <v>1</v>
      </c>
      <c r="F106" s="24">
        <v>5930</v>
      </c>
      <c r="G106" s="90">
        <v>1</v>
      </c>
      <c r="H106" s="76"/>
      <c r="I106" s="75">
        <v>5930</v>
      </c>
      <c r="J106" s="75">
        <v>0</v>
      </c>
      <c r="K106" s="75">
        <v>5930</v>
      </c>
    </row>
    <row r="107" spans="2:11">
      <c r="B107" s="23">
        <f t="shared" si="1"/>
        <v>55</v>
      </c>
      <c r="C107" s="42" t="s">
        <v>77</v>
      </c>
      <c r="D107" s="23" t="s">
        <v>46</v>
      </c>
      <c r="E107" s="38">
        <v>3</v>
      </c>
      <c r="F107" s="24">
        <v>6700</v>
      </c>
      <c r="G107" s="90">
        <v>2.9999999999999996</v>
      </c>
      <c r="H107" s="76"/>
      <c r="I107" s="75">
        <v>20100</v>
      </c>
      <c r="J107" s="75">
        <v>0</v>
      </c>
      <c r="K107" s="75">
        <v>20099.999999999996</v>
      </c>
    </row>
    <row r="108" spans="2:11">
      <c r="B108" s="23">
        <f t="shared" si="1"/>
        <v>56</v>
      </c>
      <c r="C108" s="42" t="s">
        <v>78</v>
      </c>
      <c r="D108" s="23" t="s">
        <v>46</v>
      </c>
      <c r="E108" s="38">
        <v>2</v>
      </c>
      <c r="F108" s="24">
        <v>7730</v>
      </c>
      <c r="G108" s="90">
        <v>2</v>
      </c>
      <c r="H108" s="76"/>
      <c r="I108" s="75">
        <v>15460</v>
      </c>
      <c r="J108" s="75">
        <v>0</v>
      </c>
      <c r="K108" s="75">
        <v>15460</v>
      </c>
    </row>
    <row r="109" spans="2:11">
      <c r="B109" s="23">
        <f t="shared" si="1"/>
        <v>57</v>
      </c>
      <c r="C109" s="42" t="s">
        <v>79</v>
      </c>
      <c r="D109" s="23" t="s">
        <v>46</v>
      </c>
      <c r="E109" s="38">
        <v>3</v>
      </c>
      <c r="F109" s="24">
        <v>7215</v>
      </c>
      <c r="G109" s="90">
        <v>3</v>
      </c>
      <c r="H109" s="76"/>
      <c r="I109" s="75">
        <v>21645</v>
      </c>
      <c r="J109" s="75">
        <v>0</v>
      </c>
      <c r="K109" s="75">
        <v>21645</v>
      </c>
    </row>
    <row r="110" spans="2:11">
      <c r="B110" s="23">
        <f t="shared" si="1"/>
        <v>58</v>
      </c>
      <c r="C110" s="42" t="s">
        <v>80</v>
      </c>
      <c r="D110" s="23" t="s">
        <v>46</v>
      </c>
      <c r="E110" s="38">
        <v>5</v>
      </c>
      <c r="F110" s="25">
        <v>4950</v>
      </c>
      <c r="G110" s="90">
        <v>5.0000000000000009</v>
      </c>
      <c r="H110" s="76"/>
      <c r="I110" s="75">
        <v>24750</v>
      </c>
      <c r="J110" s="75">
        <v>0</v>
      </c>
      <c r="K110" s="75">
        <v>24750.000000000004</v>
      </c>
    </row>
    <row r="111" spans="2:11">
      <c r="B111" s="23">
        <f t="shared" si="1"/>
        <v>59</v>
      </c>
      <c r="C111" s="42" t="s">
        <v>81</v>
      </c>
      <c r="D111" s="23" t="s">
        <v>46</v>
      </c>
      <c r="E111" s="38">
        <v>7</v>
      </c>
      <c r="F111" s="25">
        <v>4750</v>
      </c>
      <c r="G111" s="90">
        <v>7.0000000000000018</v>
      </c>
      <c r="H111" s="76"/>
      <c r="I111" s="75">
        <v>33250</v>
      </c>
      <c r="J111" s="75">
        <v>0</v>
      </c>
      <c r="K111" s="75">
        <v>33250.000000000007</v>
      </c>
    </row>
    <row r="112" spans="2:11">
      <c r="B112" s="23">
        <f t="shared" si="1"/>
        <v>60</v>
      </c>
      <c r="C112" s="42" t="s">
        <v>82</v>
      </c>
      <c r="D112" s="23" t="s">
        <v>46</v>
      </c>
      <c r="E112" s="38">
        <v>2</v>
      </c>
      <c r="F112" s="25">
        <v>5670</v>
      </c>
      <c r="G112" s="90">
        <v>2</v>
      </c>
      <c r="H112" s="76"/>
      <c r="I112" s="75">
        <v>11340</v>
      </c>
      <c r="J112" s="75">
        <v>0</v>
      </c>
      <c r="K112" s="75">
        <v>11340</v>
      </c>
    </row>
    <row r="113" spans="2:11">
      <c r="B113" s="23">
        <f t="shared" si="1"/>
        <v>61</v>
      </c>
      <c r="C113" s="42" t="s">
        <v>83</v>
      </c>
      <c r="D113" s="23" t="s">
        <v>46</v>
      </c>
      <c r="E113" s="38">
        <v>1</v>
      </c>
      <c r="F113" s="25">
        <v>5360</v>
      </c>
      <c r="G113" s="90">
        <v>1</v>
      </c>
      <c r="H113" s="76"/>
      <c r="I113" s="75">
        <v>5360</v>
      </c>
      <c r="J113" s="75">
        <v>0</v>
      </c>
      <c r="K113" s="75">
        <v>5360</v>
      </c>
    </row>
    <row r="114" spans="2:11">
      <c r="B114" s="23">
        <f t="shared" si="1"/>
        <v>62</v>
      </c>
      <c r="C114" s="42" t="s">
        <v>84</v>
      </c>
      <c r="D114" s="23" t="s">
        <v>46</v>
      </c>
      <c r="E114" s="38">
        <v>3</v>
      </c>
      <c r="F114" s="25">
        <v>6185</v>
      </c>
      <c r="G114" s="90">
        <v>2.9999999999999996</v>
      </c>
      <c r="H114" s="76"/>
      <c r="I114" s="75">
        <v>18555</v>
      </c>
      <c r="J114" s="75">
        <v>0</v>
      </c>
      <c r="K114" s="75">
        <v>18554.999999999996</v>
      </c>
    </row>
    <row r="115" spans="2:11">
      <c r="B115" s="23">
        <f t="shared" si="1"/>
        <v>63</v>
      </c>
      <c r="C115" s="42" t="s">
        <v>85</v>
      </c>
      <c r="D115" s="23" t="s">
        <v>46</v>
      </c>
      <c r="E115" s="38">
        <v>1</v>
      </c>
      <c r="F115" s="25">
        <v>6080</v>
      </c>
      <c r="G115" s="90">
        <v>1</v>
      </c>
      <c r="H115" s="76"/>
      <c r="I115" s="75">
        <v>6080</v>
      </c>
      <c r="J115" s="75">
        <v>0</v>
      </c>
      <c r="K115" s="75">
        <v>6080</v>
      </c>
    </row>
    <row r="116" spans="2:11">
      <c r="B116" s="23">
        <f t="shared" si="1"/>
        <v>64</v>
      </c>
      <c r="C116" s="42" t="s">
        <v>86</v>
      </c>
      <c r="D116" s="23" t="s">
        <v>46</v>
      </c>
      <c r="E116" s="38">
        <v>5</v>
      </c>
      <c r="F116" s="25">
        <v>4950</v>
      </c>
      <c r="G116" s="90">
        <v>5</v>
      </c>
      <c r="H116" s="76"/>
      <c r="I116" s="75">
        <v>24750</v>
      </c>
      <c r="J116" s="75">
        <v>0</v>
      </c>
      <c r="K116" s="75">
        <v>24750</v>
      </c>
    </row>
    <row r="117" spans="2:11">
      <c r="B117" s="23">
        <f t="shared" si="1"/>
        <v>65</v>
      </c>
      <c r="C117" s="42" t="s">
        <v>87</v>
      </c>
      <c r="D117" s="23" t="s">
        <v>46</v>
      </c>
      <c r="E117" s="38">
        <v>1</v>
      </c>
      <c r="F117" s="25">
        <v>5155</v>
      </c>
      <c r="G117" s="90">
        <v>1</v>
      </c>
      <c r="H117" s="76"/>
      <c r="I117" s="75">
        <v>5155</v>
      </c>
      <c r="J117" s="75">
        <v>0</v>
      </c>
      <c r="K117" s="75">
        <v>5155</v>
      </c>
    </row>
    <row r="118" spans="2:11">
      <c r="B118" s="23">
        <f t="shared" si="1"/>
        <v>66</v>
      </c>
      <c r="C118" s="42" t="s">
        <v>88</v>
      </c>
      <c r="D118" s="23" t="s">
        <v>46</v>
      </c>
      <c r="E118" s="38">
        <v>1</v>
      </c>
      <c r="F118" s="25">
        <v>6390</v>
      </c>
      <c r="G118" s="90">
        <v>1</v>
      </c>
      <c r="H118" s="76"/>
      <c r="I118" s="75">
        <v>6390</v>
      </c>
      <c r="J118" s="75">
        <v>0</v>
      </c>
      <c r="K118" s="75">
        <v>6390</v>
      </c>
    </row>
    <row r="119" spans="2:11">
      <c r="B119" s="23"/>
      <c r="C119" s="42"/>
      <c r="D119" s="23"/>
      <c r="E119" s="38"/>
      <c r="F119" s="25"/>
      <c r="G119" s="53"/>
      <c r="H119" s="52"/>
      <c r="I119" s="25"/>
      <c r="J119" s="25"/>
      <c r="K119" s="25"/>
    </row>
    <row r="120" spans="2:11">
      <c r="B120" s="23">
        <f>B118+1</f>
        <v>67</v>
      </c>
      <c r="C120" s="42" t="s">
        <v>89</v>
      </c>
      <c r="D120" s="23" t="s">
        <v>46</v>
      </c>
      <c r="E120" s="38">
        <v>2</v>
      </c>
      <c r="F120" s="24">
        <v>5670</v>
      </c>
      <c r="G120" s="90">
        <v>2</v>
      </c>
      <c r="H120" s="76"/>
      <c r="I120" s="75">
        <v>11340</v>
      </c>
      <c r="J120" s="75">
        <v>0</v>
      </c>
      <c r="K120" s="75">
        <v>11340</v>
      </c>
    </row>
    <row r="121" spans="2:11">
      <c r="B121" s="23"/>
      <c r="C121" s="42"/>
      <c r="D121" s="23"/>
      <c r="E121" s="38"/>
      <c r="F121" s="24"/>
      <c r="G121" s="53"/>
      <c r="H121" s="52"/>
      <c r="I121" s="25"/>
      <c r="J121" s="25"/>
      <c r="K121" s="25"/>
    </row>
    <row r="122" spans="2:11">
      <c r="B122" s="23">
        <f>B120+1</f>
        <v>68</v>
      </c>
      <c r="C122" s="42" t="s">
        <v>90</v>
      </c>
      <c r="D122" s="23" t="s">
        <v>46</v>
      </c>
      <c r="E122" s="38">
        <v>1</v>
      </c>
      <c r="F122" s="25">
        <v>46400</v>
      </c>
      <c r="G122" s="90">
        <v>1</v>
      </c>
      <c r="H122" s="76"/>
      <c r="I122" s="75">
        <v>46400</v>
      </c>
      <c r="J122" s="75">
        <v>0</v>
      </c>
      <c r="K122" s="75">
        <v>46400</v>
      </c>
    </row>
    <row r="123" spans="2:11">
      <c r="B123" s="23">
        <f t="shared" si="1"/>
        <v>69</v>
      </c>
      <c r="C123" s="42" t="s">
        <v>91</v>
      </c>
      <c r="D123" s="23" t="s">
        <v>46</v>
      </c>
      <c r="E123" s="38">
        <v>1</v>
      </c>
      <c r="F123" s="25">
        <v>43300</v>
      </c>
      <c r="G123" s="90">
        <v>1</v>
      </c>
      <c r="H123" s="76"/>
      <c r="I123" s="75">
        <v>43300</v>
      </c>
      <c r="J123" s="75">
        <v>0</v>
      </c>
      <c r="K123" s="75">
        <v>43300</v>
      </c>
    </row>
    <row r="124" spans="2:11">
      <c r="B124" s="23">
        <f t="shared" si="1"/>
        <v>70</v>
      </c>
      <c r="C124" s="42" t="s">
        <v>92</v>
      </c>
      <c r="D124" s="23" t="s">
        <v>46</v>
      </c>
      <c r="E124" s="38">
        <v>1</v>
      </c>
      <c r="F124" s="25">
        <v>33000</v>
      </c>
      <c r="G124" s="90">
        <v>1</v>
      </c>
      <c r="H124" s="76"/>
      <c r="I124" s="75">
        <v>33000</v>
      </c>
      <c r="J124" s="75">
        <v>0</v>
      </c>
      <c r="K124" s="75">
        <v>33000</v>
      </c>
    </row>
    <row r="125" spans="2:11">
      <c r="B125" s="23">
        <f t="shared" si="1"/>
        <v>71</v>
      </c>
      <c r="C125" s="42" t="s">
        <v>93</v>
      </c>
      <c r="D125" s="23" t="s">
        <v>46</v>
      </c>
      <c r="E125" s="38">
        <v>1</v>
      </c>
      <c r="F125" s="25">
        <v>43300</v>
      </c>
      <c r="G125" s="90">
        <v>1</v>
      </c>
      <c r="H125" s="76"/>
      <c r="I125" s="75">
        <v>43300</v>
      </c>
      <c r="J125" s="75">
        <v>0</v>
      </c>
      <c r="K125" s="75">
        <v>43300</v>
      </c>
    </row>
    <row r="126" spans="2:11">
      <c r="B126" s="23">
        <f t="shared" si="1"/>
        <v>72</v>
      </c>
      <c r="C126" s="42" t="s">
        <v>94</v>
      </c>
      <c r="D126" s="23" t="s">
        <v>46</v>
      </c>
      <c r="E126" s="38">
        <v>2</v>
      </c>
      <c r="F126" s="25">
        <v>2580</v>
      </c>
      <c r="G126" s="90">
        <v>1</v>
      </c>
      <c r="H126" s="76"/>
      <c r="I126" s="75">
        <v>2580</v>
      </c>
      <c r="J126" s="75">
        <v>0</v>
      </c>
      <c r="K126" s="75">
        <v>2580</v>
      </c>
    </row>
    <row r="127" spans="2:11">
      <c r="B127" s="23"/>
      <c r="C127" s="42"/>
      <c r="D127" s="23"/>
      <c r="E127" s="38"/>
      <c r="F127" s="25"/>
      <c r="G127" s="53"/>
      <c r="H127" s="52"/>
      <c r="I127" s="25"/>
      <c r="J127" s="25"/>
      <c r="K127" s="25"/>
    </row>
    <row r="128" spans="2:11">
      <c r="B128" s="23">
        <f>B126+1</f>
        <v>73</v>
      </c>
      <c r="C128" s="42" t="s">
        <v>95</v>
      </c>
      <c r="D128" s="23" t="s">
        <v>31</v>
      </c>
      <c r="E128" s="38">
        <v>223</v>
      </c>
      <c r="F128" s="25">
        <v>72</v>
      </c>
      <c r="G128" s="90">
        <v>194.32</v>
      </c>
      <c r="H128" s="76"/>
      <c r="I128" s="75">
        <v>13991.04</v>
      </c>
      <c r="J128" s="75">
        <v>0</v>
      </c>
      <c r="K128" s="75">
        <v>13991.039999999999</v>
      </c>
    </row>
    <row r="129" spans="2:11">
      <c r="B129" s="23"/>
      <c r="C129" s="42"/>
      <c r="D129" s="23"/>
      <c r="E129" s="38"/>
      <c r="F129" s="25"/>
      <c r="G129" s="53"/>
      <c r="H129" s="52"/>
      <c r="I129" s="25"/>
      <c r="J129" s="25"/>
      <c r="K129" s="25"/>
    </row>
    <row r="130" spans="2:11">
      <c r="B130" s="23">
        <f>B128+1</f>
        <v>74</v>
      </c>
      <c r="C130" s="42" t="s">
        <v>96</v>
      </c>
      <c r="D130" s="23" t="s">
        <v>39</v>
      </c>
      <c r="E130" s="38">
        <v>11648</v>
      </c>
      <c r="F130" s="25">
        <v>13.5</v>
      </c>
      <c r="G130" s="90">
        <v>14974.32</v>
      </c>
      <c r="H130" s="76"/>
      <c r="I130" s="75">
        <v>202153.32</v>
      </c>
      <c r="J130" s="75">
        <v>0</v>
      </c>
      <c r="K130" s="75">
        <v>202153.32</v>
      </c>
    </row>
    <row r="131" spans="2:11">
      <c r="B131" s="23">
        <f t="shared" si="1"/>
        <v>75</v>
      </c>
      <c r="C131" s="42" t="s">
        <v>97</v>
      </c>
      <c r="D131" s="23" t="s">
        <v>46</v>
      </c>
      <c r="E131" s="38">
        <v>6</v>
      </c>
      <c r="F131" s="25">
        <v>1340</v>
      </c>
      <c r="G131" s="90"/>
      <c r="H131" s="90">
        <v>6.5</v>
      </c>
      <c r="I131" s="75">
        <v>0</v>
      </c>
      <c r="J131" s="75">
        <v>8710</v>
      </c>
      <c r="K131" s="75">
        <v>8710</v>
      </c>
    </row>
    <row r="132" spans="2:11">
      <c r="B132" s="23"/>
      <c r="C132" s="42"/>
      <c r="D132" s="23"/>
      <c r="E132" s="38"/>
      <c r="F132" s="25"/>
      <c r="G132" s="53"/>
      <c r="H132" s="53"/>
      <c r="I132" s="25"/>
      <c r="J132" s="25"/>
      <c r="K132" s="25"/>
    </row>
    <row r="133" spans="2:11">
      <c r="B133" s="23">
        <f>B131+1</f>
        <v>76</v>
      </c>
      <c r="C133" s="42" t="s">
        <v>98</v>
      </c>
      <c r="D133" s="23" t="s">
        <v>46</v>
      </c>
      <c r="E133" s="38">
        <v>2</v>
      </c>
      <c r="F133" s="25">
        <v>4950</v>
      </c>
      <c r="G133" s="90"/>
      <c r="H133" s="90">
        <v>2</v>
      </c>
      <c r="I133" s="75">
        <v>0</v>
      </c>
      <c r="J133" s="75">
        <v>9900</v>
      </c>
      <c r="K133" s="75">
        <v>9900</v>
      </c>
    </row>
    <row r="134" spans="2:11">
      <c r="B134" s="23">
        <f>B133+1</f>
        <v>77</v>
      </c>
      <c r="C134" s="42" t="s">
        <v>99</v>
      </c>
      <c r="D134" s="23" t="s">
        <v>46</v>
      </c>
      <c r="E134" s="38">
        <v>1</v>
      </c>
      <c r="F134" s="24">
        <v>5360</v>
      </c>
      <c r="G134" s="90"/>
      <c r="H134" s="90">
        <v>1</v>
      </c>
      <c r="I134" s="75">
        <v>0</v>
      </c>
      <c r="J134" s="75">
        <v>5360</v>
      </c>
      <c r="K134" s="75">
        <v>5360</v>
      </c>
    </row>
    <row r="135" spans="2:11">
      <c r="B135" s="23">
        <f t="shared" si="1"/>
        <v>78</v>
      </c>
      <c r="C135" s="42" t="s">
        <v>100</v>
      </c>
      <c r="D135" s="23" t="s">
        <v>39</v>
      </c>
      <c r="E135" s="38">
        <v>179</v>
      </c>
      <c r="F135" s="24">
        <v>85</v>
      </c>
      <c r="G135" s="90"/>
      <c r="H135" s="90">
        <v>179</v>
      </c>
      <c r="I135" s="75">
        <v>0</v>
      </c>
      <c r="J135" s="75">
        <v>15215</v>
      </c>
      <c r="K135" s="75">
        <v>15215</v>
      </c>
    </row>
    <row r="136" spans="2:11">
      <c r="B136" s="23">
        <f t="shared" si="1"/>
        <v>79</v>
      </c>
      <c r="C136" s="42" t="s">
        <v>101</v>
      </c>
      <c r="D136" s="23" t="s">
        <v>39</v>
      </c>
      <c r="E136" s="38">
        <v>342</v>
      </c>
      <c r="F136" s="24">
        <v>57</v>
      </c>
      <c r="G136" s="90"/>
      <c r="H136" s="90">
        <v>559.70000000000005</v>
      </c>
      <c r="I136" s="75">
        <v>0</v>
      </c>
      <c r="J136" s="75">
        <v>31902.9</v>
      </c>
      <c r="K136" s="75">
        <v>31902.9</v>
      </c>
    </row>
    <row r="137" spans="2:11">
      <c r="B137" s="23">
        <f t="shared" si="1"/>
        <v>80</v>
      </c>
      <c r="C137" s="42" t="s">
        <v>102</v>
      </c>
      <c r="D137" s="23" t="s">
        <v>39</v>
      </c>
      <c r="E137" s="38">
        <v>56</v>
      </c>
      <c r="F137" s="24">
        <v>72</v>
      </c>
      <c r="G137" s="90"/>
      <c r="H137" s="90">
        <v>55.5</v>
      </c>
      <c r="I137" s="75">
        <v>0</v>
      </c>
      <c r="J137" s="75">
        <v>3996</v>
      </c>
      <c r="K137" s="75">
        <v>3996</v>
      </c>
    </row>
    <row r="138" spans="2:11">
      <c r="B138" s="23">
        <f t="shared" si="1"/>
        <v>81</v>
      </c>
      <c r="C138" s="42" t="s">
        <v>103</v>
      </c>
      <c r="D138" s="23" t="s">
        <v>39</v>
      </c>
      <c r="E138" s="38">
        <v>162</v>
      </c>
      <c r="F138" s="24">
        <v>125</v>
      </c>
      <c r="G138" s="90"/>
      <c r="H138" s="90">
        <v>167</v>
      </c>
      <c r="I138" s="75">
        <v>0</v>
      </c>
      <c r="J138" s="75">
        <v>20875</v>
      </c>
      <c r="K138" s="75">
        <v>20875</v>
      </c>
    </row>
    <row r="139" spans="2:11">
      <c r="B139" s="23">
        <f t="shared" si="1"/>
        <v>82</v>
      </c>
      <c r="C139" s="42" t="s">
        <v>104</v>
      </c>
      <c r="D139" s="23" t="s">
        <v>46</v>
      </c>
      <c r="E139" s="38">
        <v>5</v>
      </c>
      <c r="F139" s="24">
        <v>670</v>
      </c>
      <c r="G139" s="90"/>
      <c r="H139" s="90">
        <v>6</v>
      </c>
      <c r="I139" s="75">
        <v>0</v>
      </c>
      <c r="J139" s="75">
        <v>4020</v>
      </c>
      <c r="K139" s="75">
        <v>4020</v>
      </c>
    </row>
    <row r="140" spans="2:11">
      <c r="B140" s="23"/>
      <c r="C140" s="42"/>
      <c r="D140" s="23"/>
      <c r="E140" s="38"/>
      <c r="F140" s="24"/>
      <c r="G140" s="53"/>
      <c r="H140" s="53"/>
      <c r="I140" s="25"/>
      <c r="J140" s="25"/>
      <c r="K140" s="25"/>
    </row>
    <row r="141" spans="2:11">
      <c r="B141" s="23">
        <f>B139+1</f>
        <v>83</v>
      </c>
      <c r="C141" s="42" t="s">
        <v>105</v>
      </c>
      <c r="D141" s="23" t="s">
        <v>39</v>
      </c>
      <c r="E141" s="38">
        <v>1000</v>
      </c>
      <c r="F141" s="24">
        <v>3</v>
      </c>
      <c r="G141" s="90"/>
      <c r="H141" s="90">
        <v>850</v>
      </c>
      <c r="I141" s="75">
        <v>0</v>
      </c>
      <c r="J141" s="75">
        <v>2550</v>
      </c>
      <c r="K141" s="75">
        <v>2550</v>
      </c>
    </row>
    <row r="142" spans="2:11">
      <c r="B142" s="23">
        <f>B141+1</f>
        <v>84</v>
      </c>
      <c r="C142" s="42" t="s">
        <v>106</v>
      </c>
      <c r="D142" s="23" t="s">
        <v>39</v>
      </c>
      <c r="E142" s="38">
        <v>1994</v>
      </c>
      <c r="F142" s="24">
        <v>10</v>
      </c>
      <c r="G142" s="90"/>
      <c r="H142" s="90">
        <v>3003.28</v>
      </c>
      <c r="I142" s="75">
        <v>0</v>
      </c>
      <c r="J142" s="75">
        <v>30032.799999999999</v>
      </c>
      <c r="K142" s="75">
        <v>30032.800000000003</v>
      </c>
    </row>
    <row r="143" spans="2:11">
      <c r="B143" s="23">
        <f t="shared" ref="B143:B177" si="2">B142+1</f>
        <v>85</v>
      </c>
      <c r="C143" s="42" t="s">
        <v>107</v>
      </c>
      <c r="D143" s="23" t="s">
        <v>39</v>
      </c>
      <c r="E143" s="38">
        <v>205</v>
      </c>
      <c r="F143" s="24">
        <v>30</v>
      </c>
      <c r="G143" s="90"/>
      <c r="H143" s="90">
        <v>505.5</v>
      </c>
      <c r="I143" s="75">
        <v>0</v>
      </c>
      <c r="J143" s="75">
        <v>15165</v>
      </c>
      <c r="K143" s="75">
        <v>15165</v>
      </c>
    </row>
    <row r="144" spans="2:11">
      <c r="B144" s="23">
        <f t="shared" si="2"/>
        <v>86</v>
      </c>
      <c r="C144" s="42" t="s">
        <v>108</v>
      </c>
      <c r="D144" s="23" t="s">
        <v>39</v>
      </c>
      <c r="E144" s="38">
        <v>150</v>
      </c>
      <c r="F144" s="24">
        <v>20</v>
      </c>
      <c r="G144" s="90"/>
      <c r="H144" s="90">
        <v>289.39999999999998</v>
      </c>
      <c r="I144" s="75">
        <v>0</v>
      </c>
      <c r="J144" s="75">
        <v>5788</v>
      </c>
      <c r="K144" s="75">
        <v>5788</v>
      </c>
    </row>
    <row r="145" spans="2:11">
      <c r="B145" s="23">
        <f t="shared" si="2"/>
        <v>87</v>
      </c>
      <c r="C145" s="42" t="s">
        <v>109</v>
      </c>
      <c r="D145" s="23" t="s">
        <v>39</v>
      </c>
      <c r="E145" s="38">
        <v>1291</v>
      </c>
      <c r="F145" s="24">
        <v>28</v>
      </c>
      <c r="G145" s="90"/>
      <c r="H145" s="90">
        <v>1811.1</v>
      </c>
      <c r="I145" s="75">
        <v>0</v>
      </c>
      <c r="J145" s="75">
        <v>50710.8</v>
      </c>
      <c r="K145" s="75">
        <v>50710.799999999996</v>
      </c>
    </row>
    <row r="146" spans="2:11">
      <c r="B146" s="23">
        <f t="shared" si="2"/>
        <v>88</v>
      </c>
      <c r="C146" s="42" t="s">
        <v>110</v>
      </c>
      <c r="D146" s="23" t="s">
        <v>39</v>
      </c>
      <c r="E146" s="38">
        <v>128</v>
      </c>
      <c r="F146" s="24">
        <v>37</v>
      </c>
      <c r="G146" s="90"/>
      <c r="H146" s="90">
        <v>150.80000000000001</v>
      </c>
      <c r="I146" s="75">
        <v>0</v>
      </c>
      <c r="J146" s="75">
        <v>5579.6</v>
      </c>
      <c r="K146" s="75">
        <v>5579.6</v>
      </c>
    </row>
    <row r="147" spans="2:11">
      <c r="B147" s="23"/>
      <c r="C147" s="42"/>
      <c r="D147" s="23"/>
      <c r="E147" s="38"/>
      <c r="F147" s="24"/>
      <c r="G147" s="53"/>
      <c r="H147" s="53"/>
      <c r="I147" s="25"/>
      <c r="J147" s="25"/>
      <c r="K147" s="25"/>
    </row>
    <row r="148" spans="2:11">
      <c r="B148" s="23">
        <f>B146+1</f>
        <v>89</v>
      </c>
      <c r="C148" s="42" t="s">
        <v>111</v>
      </c>
      <c r="D148" s="23" t="s">
        <v>17</v>
      </c>
      <c r="E148" s="38">
        <v>1</v>
      </c>
      <c r="F148" s="24">
        <v>233350</v>
      </c>
      <c r="G148" s="90">
        <v>1</v>
      </c>
      <c r="H148" s="76"/>
      <c r="I148" s="75">
        <v>233350</v>
      </c>
      <c r="J148" s="75">
        <v>0</v>
      </c>
      <c r="K148" s="75">
        <v>233350</v>
      </c>
    </row>
    <row r="149" spans="2:11">
      <c r="B149" s="23"/>
      <c r="C149" s="42"/>
      <c r="D149" s="23"/>
      <c r="E149" s="38"/>
      <c r="F149" s="24"/>
      <c r="G149" s="53"/>
      <c r="H149" s="52"/>
      <c r="I149" s="25"/>
      <c r="J149" s="25"/>
      <c r="K149" s="25"/>
    </row>
    <row r="150" spans="2:11">
      <c r="B150" s="23">
        <f>B148+1</f>
        <v>90</v>
      </c>
      <c r="C150" s="42" t="s">
        <v>112</v>
      </c>
      <c r="D150" s="23" t="s">
        <v>17</v>
      </c>
      <c r="E150" s="38">
        <v>1</v>
      </c>
      <c r="F150" s="24">
        <v>53600</v>
      </c>
      <c r="G150" s="95">
        <v>0.99999999999999989</v>
      </c>
      <c r="H150" s="96"/>
      <c r="I150" s="85">
        <v>53600</v>
      </c>
      <c r="J150" s="85">
        <v>0</v>
      </c>
      <c r="K150" s="85">
        <v>53599.999999999993</v>
      </c>
    </row>
    <row r="151" spans="2:11">
      <c r="B151" s="23"/>
      <c r="C151" s="42"/>
      <c r="D151" s="23"/>
      <c r="E151" s="38"/>
      <c r="F151" s="24"/>
      <c r="G151" s="53"/>
      <c r="H151" s="52"/>
      <c r="I151" s="25"/>
      <c r="J151" s="25"/>
      <c r="K151" s="25"/>
    </row>
    <row r="152" spans="2:11">
      <c r="B152" s="23">
        <f>B150+1</f>
        <v>91</v>
      </c>
      <c r="C152" s="42" t="s">
        <v>113</v>
      </c>
      <c r="D152" s="23" t="s">
        <v>17</v>
      </c>
      <c r="E152" s="38">
        <v>1</v>
      </c>
      <c r="F152" s="24">
        <v>230900</v>
      </c>
      <c r="G152" s="95">
        <v>0.99999999999999989</v>
      </c>
      <c r="H152" s="96"/>
      <c r="I152" s="85">
        <v>230900</v>
      </c>
      <c r="J152" s="85">
        <v>0</v>
      </c>
      <c r="K152" s="85">
        <v>230899.99999999997</v>
      </c>
    </row>
    <row r="153" spans="2:11">
      <c r="B153" s="23">
        <f>B152+1</f>
        <v>92</v>
      </c>
      <c r="C153" s="42" t="s">
        <v>114</v>
      </c>
      <c r="D153" s="23" t="s">
        <v>17</v>
      </c>
      <c r="E153" s="38">
        <v>1</v>
      </c>
      <c r="F153" s="24">
        <v>1910</v>
      </c>
      <c r="G153" s="95">
        <v>1</v>
      </c>
      <c r="H153" s="96"/>
      <c r="I153" s="85">
        <v>1910</v>
      </c>
      <c r="J153" s="85">
        <v>0</v>
      </c>
      <c r="K153" s="85">
        <v>1910</v>
      </c>
    </row>
    <row r="154" spans="2:11">
      <c r="B154" s="23"/>
      <c r="C154" s="42"/>
      <c r="D154" s="23"/>
      <c r="E154" s="38"/>
      <c r="F154" s="24"/>
      <c r="G154" s="53"/>
      <c r="H154" s="52"/>
      <c r="I154" s="25"/>
      <c r="J154" s="25"/>
      <c r="K154" s="25"/>
    </row>
    <row r="155" spans="2:11">
      <c r="B155" s="23">
        <f>B153+1</f>
        <v>93</v>
      </c>
      <c r="C155" s="42" t="s">
        <v>115</v>
      </c>
      <c r="D155" s="23" t="s">
        <v>44</v>
      </c>
      <c r="E155" s="38">
        <v>659</v>
      </c>
      <c r="F155" s="24">
        <v>36</v>
      </c>
      <c r="G155" s="90">
        <v>668</v>
      </c>
      <c r="H155" s="76"/>
      <c r="I155" s="75">
        <v>24048</v>
      </c>
      <c r="J155" s="75">
        <v>0</v>
      </c>
      <c r="K155" s="75">
        <v>24048</v>
      </c>
    </row>
    <row r="156" spans="2:11">
      <c r="B156" s="23">
        <f t="shared" si="2"/>
        <v>94</v>
      </c>
      <c r="C156" s="42" t="s">
        <v>116</v>
      </c>
      <c r="D156" s="23" t="s">
        <v>39</v>
      </c>
      <c r="E156" s="38">
        <v>854</v>
      </c>
      <c r="F156" s="24">
        <v>8</v>
      </c>
      <c r="G156" s="90">
        <v>866.32</v>
      </c>
      <c r="H156" s="76"/>
      <c r="I156" s="75">
        <v>6930.56</v>
      </c>
      <c r="J156" s="75">
        <v>0</v>
      </c>
      <c r="K156" s="75">
        <v>6930.56</v>
      </c>
    </row>
    <row r="157" spans="2:11">
      <c r="B157" s="23">
        <f t="shared" si="2"/>
        <v>95</v>
      </c>
      <c r="C157" s="42" t="s">
        <v>117</v>
      </c>
      <c r="D157" s="23" t="s">
        <v>39</v>
      </c>
      <c r="E157" s="38">
        <v>275</v>
      </c>
      <c r="F157" s="24">
        <v>9</v>
      </c>
      <c r="G157" s="90">
        <v>275</v>
      </c>
      <c r="H157" s="76"/>
      <c r="I157" s="75">
        <v>2475</v>
      </c>
      <c r="J157" s="75">
        <v>0</v>
      </c>
      <c r="K157" s="75">
        <v>2475</v>
      </c>
    </row>
    <row r="158" spans="2:11">
      <c r="B158" s="23">
        <f t="shared" si="2"/>
        <v>96</v>
      </c>
      <c r="C158" s="42" t="s">
        <v>118</v>
      </c>
      <c r="D158" s="23" t="s">
        <v>39</v>
      </c>
      <c r="E158" s="38">
        <v>120</v>
      </c>
      <c r="F158" s="24">
        <v>10</v>
      </c>
      <c r="G158" s="90">
        <v>120</v>
      </c>
      <c r="H158" s="76"/>
      <c r="I158" s="75">
        <v>1200</v>
      </c>
      <c r="J158" s="75">
        <v>0</v>
      </c>
      <c r="K158" s="75">
        <v>1200</v>
      </c>
    </row>
    <row r="159" spans="2:11">
      <c r="B159" s="23">
        <f t="shared" si="2"/>
        <v>97</v>
      </c>
      <c r="C159" s="42" t="s">
        <v>119</v>
      </c>
      <c r="D159" s="23" t="s">
        <v>46</v>
      </c>
      <c r="E159" s="38">
        <v>12</v>
      </c>
      <c r="F159" s="24">
        <v>6650</v>
      </c>
      <c r="G159" s="95">
        <v>16</v>
      </c>
      <c r="H159" s="96"/>
      <c r="I159" s="85">
        <v>106400</v>
      </c>
      <c r="J159" s="85">
        <v>0</v>
      </c>
      <c r="K159" s="85">
        <v>106400</v>
      </c>
    </row>
    <row r="160" spans="2:11">
      <c r="B160" s="23">
        <f t="shared" si="2"/>
        <v>98</v>
      </c>
      <c r="C160" s="42" t="s">
        <v>120</v>
      </c>
      <c r="D160" s="23" t="s">
        <v>46</v>
      </c>
      <c r="E160" s="38">
        <v>10</v>
      </c>
      <c r="F160" s="24">
        <v>595</v>
      </c>
      <c r="G160" s="95">
        <v>12</v>
      </c>
      <c r="H160" s="96"/>
      <c r="I160" s="85">
        <v>7140</v>
      </c>
      <c r="J160" s="85">
        <v>0</v>
      </c>
      <c r="K160" s="85">
        <v>7140</v>
      </c>
    </row>
    <row r="161" spans="2:11">
      <c r="B161" s="23"/>
      <c r="C161" s="42"/>
      <c r="D161" s="23"/>
      <c r="E161" s="38"/>
      <c r="F161" s="24"/>
      <c r="G161" s="53"/>
      <c r="H161" s="52"/>
      <c r="I161" s="25"/>
      <c r="J161" s="25"/>
      <c r="K161" s="25"/>
    </row>
    <row r="162" spans="2:11">
      <c r="B162" s="23">
        <f>B160+1</f>
        <v>99</v>
      </c>
      <c r="C162" s="42" t="s">
        <v>121</v>
      </c>
      <c r="D162" s="23" t="s">
        <v>17</v>
      </c>
      <c r="E162" s="38">
        <v>1</v>
      </c>
      <c r="F162" s="24">
        <v>149000</v>
      </c>
      <c r="G162" s="90">
        <v>1</v>
      </c>
      <c r="H162" s="76"/>
      <c r="I162" s="75">
        <v>149000</v>
      </c>
      <c r="J162" s="75">
        <v>0</v>
      </c>
      <c r="K162" s="75">
        <v>149000</v>
      </c>
    </row>
    <row r="163" spans="2:11">
      <c r="B163" s="23"/>
      <c r="C163" s="42"/>
      <c r="D163" s="23"/>
      <c r="E163" s="38"/>
      <c r="F163" s="24"/>
      <c r="G163" s="53"/>
      <c r="H163" s="52"/>
      <c r="I163" s="25"/>
      <c r="J163" s="25"/>
      <c r="K163" s="25"/>
    </row>
    <row r="164" spans="2:11">
      <c r="B164" s="23">
        <f>B162+1</f>
        <v>100</v>
      </c>
      <c r="C164" s="42" t="s">
        <v>122</v>
      </c>
      <c r="D164" s="23" t="s">
        <v>39</v>
      </c>
      <c r="E164" s="38">
        <v>15622</v>
      </c>
      <c r="F164" s="24">
        <v>0.6</v>
      </c>
      <c r="G164" s="90">
        <v>15622</v>
      </c>
      <c r="H164" s="76"/>
      <c r="I164" s="75">
        <v>9373.2000000000007</v>
      </c>
      <c r="J164" s="75">
        <v>0</v>
      </c>
      <c r="K164" s="75">
        <v>9373.1999999999989</v>
      </c>
    </row>
    <row r="165" spans="2:11">
      <c r="B165" s="23">
        <f t="shared" si="2"/>
        <v>101</v>
      </c>
      <c r="C165" s="42" t="s">
        <v>123</v>
      </c>
      <c r="D165" s="23" t="s">
        <v>39</v>
      </c>
      <c r="E165" s="38">
        <v>4641</v>
      </c>
      <c r="F165" s="24">
        <v>0.65</v>
      </c>
      <c r="G165" s="90">
        <v>4641</v>
      </c>
      <c r="H165" s="76"/>
      <c r="I165" s="75">
        <v>3016.65</v>
      </c>
      <c r="J165" s="75">
        <v>0</v>
      </c>
      <c r="K165" s="75">
        <v>3016.65</v>
      </c>
    </row>
    <row r="166" spans="2:11">
      <c r="B166" s="23">
        <f t="shared" si="2"/>
        <v>102</v>
      </c>
      <c r="C166" s="42" t="s">
        <v>124</v>
      </c>
      <c r="D166" s="23" t="s">
        <v>39</v>
      </c>
      <c r="E166" s="38">
        <v>1406</v>
      </c>
      <c r="F166" s="24">
        <v>1.1000000000000001</v>
      </c>
      <c r="G166" s="90">
        <v>1406</v>
      </c>
      <c r="H166" s="76"/>
      <c r="I166" s="75">
        <v>1546.6</v>
      </c>
      <c r="J166" s="75">
        <v>0</v>
      </c>
      <c r="K166" s="75">
        <v>1546.6000000000001</v>
      </c>
    </row>
    <row r="167" spans="2:11">
      <c r="B167" s="23">
        <f t="shared" si="2"/>
        <v>103</v>
      </c>
      <c r="C167" s="42" t="s">
        <v>125</v>
      </c>
      <c r="D167" s="23" t="s">
        <v>39</v>
      </c>
      <c r="E167" s="38">
        <v>1358</v>
      </c>
      <c r="F167" s="24">
        <v>3.1</v>
      </c>
      <c r="G167" s="90">
        <v>1358</v>
      </c>
      <c r="H167" s="76"/>
      <c r="I167" s="75">
        <v>4209.8</v>
      </c>
      <c r="J167" s="75">
        <v>0</v>
      </c>
      <c r="K167" s="75">
        <v>4209.8</v>
      </c>
    </row>
    <row r="168" spans="2:11">
      <c r="B168" s="23">
        <f t="shared" si="2"/>
        <v>104</v>
      </c>
      <c r="C168" s="42" t="s">
        <v>126</v>
      </c>
      <c r="D168" s="23" t="s">
        <v>39</v>
      </c>
      <c r="E168" s="38">
        <v>333</v>
      </c>
      <c r="F168" s="24">
        <v>6.2</v>
      </c>
      <c r="G168" s="90">
        <v>333</v>
      </c>
      <c r="H168" s="76"/>
      <c r="I168" s="75">
        <v>2064.6</v>
      </c>
      <c r="J168" s="75">
        <v>0</v>
      </c>
      <c r="K168" s="75">
        <v>2064.6</v>
      </c>
    </row>
    <row r="169" spans="2:11">
      <c r="B169" s="23">
        <f t="shared" si="2"/>
        <v>105</v>
      </c>
      <c r="C169" s="42" t="s">
        <v>127</v>
      </c>
      <c r="D169" s="23" t="s">
        <v>39</v>
      </c>
      <c r="E169" s="38">
        <v>300</v>
      </c>
      <c r="F169" s="24">
        <v>6.2</v>
      </c>
      <c r="G169" s="90">
        <v>300</v>
      </c>
      <c r="H169" s="76"/>
      <c r="I169" s="75">
        <v>1860</v>
      </c>
      <c r="J169" s="75">
        <v>0</v>
      </c>
      <c r="K169" s="75">
        <v>1860</v>
      </c>
    </row>
    <row r="170" spans="2:11">
      <c r="B170" s="23">
        <f t="shared" si="2"/>
        <v>106</v>
      </c>
      <c r="C170" s="42" t="s">
        <v>128</v>
      </c>
      <c r="D170" s="23" t="s">
        <v>39</v>
      </c>
      <c r="E170" s="38">
        <v>196</v>
      </c>
      <c r="F170" s="24">
        <v>14.45</v>
      </c>
      <c r="G170" s="90">
        <v>196</v>
      </c>
      <c r="H170" s="76"/>
      <c r="I170" s="75">
        <v>2832.2</v>
      </c>
      <c r="J170" s="75">
        <v>0</v>
      </c>
      <c r="K170" s="75">
        <v>2832.2</v>
      </c>
    </row>
    <row r="171" spans="2:11">
      <c r="B171" s="23">
        <f t="shared" si="2"/>
        <v>107</v>
      </c>
      <c r="C171" s="42" t="s">
        <v>129</v>
      </c>
      <c r="D171" s="23" t="s">
        <v>46</v>
      </c>
      <c r="E171" s="38">
        <v>26</v>
      </c>
      <c r="F171" s="24">
        <v>170</v>
      </c>
      <c r="G171" s="90">
        <v>26</v>
      </c>
      <c r="H171" s="76"/>
      <c r="I171" s="75">
        <v>4420</v>
      </c>
      <c r="J171" s="75">
        <v>0</v>
      </c>
      <c r="K171" s="75">
        <v>4420</v>
      </c>
    </row>
    <row r="172" spans="2:11">
      <c r="B172" s="23">
        <f t="shared" si="2"/>
        <v>108</v>
      </c>
      <c r="C172" s="42" t="s">
        <v>130</v>
      </c>
      <c r="D172" s="23" t="s">
        <v>46</v>
      </c>
      <c r="E172" s="38">
        <v>4</v>
      </c>
      <c r="F172" s="24">
        <v>150</v>
      </c>
      <c r="G172" s="90">
        <v>4</v>
      </c>
      <c r="H172" s="76"/>
      <c r="I172" s="75">
        <v>600</v>
      </c>
      <c r="J172" s="75">
        <v>0</v>
      </c>
      <c r="K172" s="75">
        <v>600</v>
      </c>
    </row>
    <row r="173" spans="2:11">
      <c r="B173" s="23">
        <f t="shared" si="2"/>
        <v>109</v>
      </c>
      <c r="C173" s="42" t="s">
        <v>131</v>
      </c>
      <c r="D173" s="23" t="s">
        <v>46</v>
      </c>
      <c r="E173" s="38">
        <v>8</v>
      </c>
      <c r="F173" s="24">
        <v>295</v>
      </c>
      <c r="G173" s="90">
        <v>8</v>
      </c>
      <c r="H173" s="76"/>
      <c r="I173" s="75">
        <v>2360</v>
      </c>
      <c r="J173" s="75">
        <v>0</v>
      </c>
      <c r="K173" s="75">
        <v>2360</v>
      </c>
    </row>
    <row r="174" spans="2:11">
      <c r="B174" s="23">
        <f t="shared" si="2"/>
        <v>110</v>
      </c>
      <c r="C174" s="42" t="s">
        <v>132</v>
      </c>
      <c r="D174" s="23" t="s">
        <v>46</v>
      </c>
      <c r="E174" s="38">
        <v>2</v>
      </c>
      <c r="F174" s="24">
        <v>480</v>
      </c>
      <c r="G174" s="90">
        <v>2</v>
      </c>
      <c r="H174" s="76"/>
      <c r="I174" s="75">
        <v>960</v>
      </c>
      <c r="J174" s="75">
        <v>0</v>
      </c>
      <c r="K174" s="75">
        <v>960</v>
      </c>
    </row>
    <row r="175" spans="2:11">
      <c r="B175" s="23">
        <f t="shared" si="2"/>
        <v>111</v>
      </c>
      <c r="C175" s="42" t="s">
        <v>133</v>
      </c>
      <c r="D175" s="23" t="s">
        <v>46</v>
      </c>
      <c r="E175" s="38">
        <v>37</v>
      </c>
      <c r="F175" s="24">
        <v>16.5</v>
      </c>
      <c r="G175" s="90">
        <v>37</v>
      </c>
      <c r="H175" s="76"/>
      <c r="I175" s="75">
        <v>610.5</v>
      </c>
      <c r="J175" s="75">
        <v>0</v>
      </c>
      <c r="K175" s="75">
        <v>610.5</v>
      </c>
    </row>
    <row r="176" spans="2:11">
      <c r="B176" s="23">
        <f t="shared" si="2"/>
        <v>112</v>
      </c>
      <c r="C176" s="42" t="s">
        <v>134</v>
      </c>
      <c r="D176" s="23" t="s">
        <v>46</v>
      </c>
      <c r="E176" s="38">
        <v>15</v>
      </c>
      <c r="F176" s="24">
        <v>270</v>
      </c>
      <c r="G176" s="90">
        <v>15</v>
      </c>
      <c r="H176" s="76"/>
      <c r="I176" s="75">
        <v>4050</v>
      </c>
      <c r="J176" s="75">
        <v>0</v>
      </c>
      <c r="K176" s="75">
        <v>4050</v>
      </c>
    </row>
    <row r="177" spans="2:11">
      <c r="B177" s="23">
        <f t="shared" si="2"/>
        <v>113</v>
      </c>
      <c r="C177" s="42" t="s">
        <v>135</v>
      </c>
      <c r="D177" s="23" t="s">
        <v>46</v>
      </c>
      <c r="E177" s="38">
        <v>15</v>
      </c>
      <c r="F177" s="24">
        <v>190</v>
      </c>
      <c r="G177" s="90">
        <v>15</v>
      </c>
      <c r="H177" s="76"/>
      <c r="I177" s="75">
        <v>2850</v>
      </c>
      <c r="J177" s="75">
        <v>0</v>
      </c>
      <c r="K177" s="75">
        <v>2850</v>
      </c>
    </row>
    <row r="178" spans="2:11">
      <c r="B178" s="23"/>
      <c r="C178" s="42"/>
      <c r="D178" s="23"/>
      <c r="E178" s="38"/>
      <c r="F178" s="24"/>
      <c r="G178" s="53"/>
      <c r="H178" s="52"/>
      <c r="I178" s="25"/>
      <c r="J178" s="25"/>
      <c r="K178" s="25"/>
    </row>
    <row r="179" spans="2:11">
      <c r="B179" s="23">
        <f>B177+1</f>
        <v>114</v>
      </c>
      <c r="C179" s="42" t="s">
        <v>136</v>
      </c>
      <c r="D179" s="23" t="s">
        <v>17</v>
      </c>
      <c r="E179" s="38">
        <v>1</v>
      </c>
      <c r="F179" s="24">
        <v>39175</v>
      </c>
      <c r="G179" s="90">
        <v>1</v>
      </c>
      <c r="H179" s="76"/>
      <c r="I179" s="75">
        <v>39175</v>
      </c>
      <c r="J179" s="75">
        <v>0</v>
      </c>
      <c r="K179" s="75">
        <v>39175</v>
      </c>
    </row>
    <row r="180" spans="2:11">
      <c r="B180" s="23"/>
      <c r="C180" s="42"/>
      <c r="D180" s="23"/>
      <c r="E180" s="38"/>
      <c r="F180" s="24"/>
      <c r="G180" s="53"/>
      <c r="H180" s="52"/>
      <c r="I180" s="25"/>
      <c r="J180" s="25"/>
      <c r="K180" s="25"/>
    </row>
    <row r="181" spans="2:11">
      <c r="B181" s="23">
        <f>B179+1</f>
        <v>115</v>
      </c>
      <c r="C181" s="42" t="s">
        <v>137</v>
      </c>
      <c r="D181" s="23" t="s">
        <v>17</v>
      </c>
      <c r="E181" s="38">
        <v>1</v>
      </c>
      <c r="F181" s="24">
        <v>18560</v>
      </c>
      <c r="G181" s="90"/>
      <c r="H181" s="90">
        <v>1</v>
      </c>
      <c r="I181" s="75">
        <v>0</v>
      </c>
      <c r="J181" s="75">
        <v>18560</v>
      </c>
      <c r="K181" s="75">
        <v>18560</v>
      </c>
    </row>
    <row r="182" spans="2:11">
      <c r="B182" s="23">
        <f t="shared" ref="B182:B190" si="3">B181+1</f>
        <v>116</v>
      </c>
      <c r="C182" s="42" t="s">
        <v>138</v>
      </c>
      <c r="D182" s="23" t="s">
        <v>17</v>
      </c>
      <c r="E182" s="38">
        <v>1</v>
      </c>
      <c r="F182" s="24">
        <v>3100</v>
      </c>
      <c r="G182" s="90"/>
      <c r="H182" s="90">
        <v>1</v>
      </c>
      <c r="I182" s="75">
        <v>0</v>
      </c>
      <c r="J182" s="75">
        <v>3100</v>
      </c>
      <c r="K182" s="75">
        <v>3100</v>
      </c>
    </row>
    <row r="183" spans="2:11">
      <c r="B183" s="23">
        <f t="shared" si="3"/>
        <v>117</v>
      </c>
      <c r="C183" s="42" t="s">
        <v>139</v>
      </c>
      <c r="D183" s="23" t="s">
        <v>17</v>
      </c>
      <c r="E183" s="38">
        <v>1</v>
      </c>
      <c r="F183" s="24">
        <v>12375</v>
      </c>
      <c r="G183" s="90"/>
      <c r="H183" s="90">
        <v>1</v>
      </c>
      <c r="I183" s="75">
        <v>0</v>
      </c>
      <c r="J183" s="75">
        <v>12375</v>
      </c>
      <c r="K183" s="75">
        <v>12375</v>
      </c>
    </row>
    <row r="184" spans="2:11">
      <c r="B184" s="23">
        <f t="shared" si="3"/>
        <v>118</v>
      </c>
      <c r="C184" s="42" t="s">
        <v>140</v>
      </c>
      <c r="D184" s="23" t="s">
        <v>17</v>
      </c>
      <c r="E184" s="38">
        <v>1</v>
      </c>
      <c r="F184" s="24">
        <v>12375</v>
      </c>
      <c r="G184" s="90"/>
      <c r="H184" s="90">
        <v>1</v>
      </c>
      <c r="I184" s="75">
        <v>0</v>
      </c>
      <c r="J184" s="75">
        <v>12375</v>
      </c>
      <c r="K184" s="75">
        <v>12375</v>
      </c>
    </row>
    <row r="185" spans="2:11">
      <c r="B185" s="23">
        <f t="shared" si="3"/>
        <v>119</v>
      </c>
      <c r="C185" s="42" t="s">
        <v>141</v>
      </c>
      <c r="D185" s="23" t="s">
        <v>17</v>
      </c>
      <c r="E185" s="38">
        <v>1</v>
      </c>
      <c r="F185" s="24">
        <v>3100</v>
      </c>
      <c r="G185" s="90"/>
      <c r="H185" s="90">
        <v>1</v>
      </c>
      <c r="I185" s="75">
        <v>0</v>
      </c>
      <c r="J185" s="75">
        <v>3100</v>
      </c>
      <c r="K185" s="75">
        <v>3100</v>
      </c>
    </row>
    <row r="186" spans="2:11">
      <c r="B186" s="23"/>
      <c r="C186" s="42"/>
      <c r="D186" s="23"/>
      <c r="E186" s="38"/>
      <c r="F186" s="24"/>
      <c r="G186" s="53"/>
      <c r="H186" s="53"/>
      <c r="I186" s="25"/>
      <c r="J186" s="25"/>
      <c r="K186" s="25"/>
    </row>
    <row r="187" spans="2:11">
      <c r="B187" s="23">
        <f>B185+1</f>
        <v>120</v>
      </c>
      <c r="C187" s="42" t="s">
        <v>142</v>
      </c>
      <c r="D187" s="23" t="s">
        <v>39</v>
      </c>
      <c r="E187" s="38">
        <v>250</v>
      </c>
      <c r="F187" s="24">
        <v>51.55</v>
      </c>
      <c r="G187" s="90"/>
      <c r="H187" s="90">
        <v>0</v>
      </c>
      <c r="I187" s="75">
        <v>0</v>
      </c>
      <c r="J187" s="75">
        <v>0</v>
      </c>
      <c r="K187" s="75">
        <v>0</v>
      </c>
    </row>
    <row r="188" spans="2:11">
      <c r="B188" s="23"/>
      <c r="C188" s="42"/>
      <c r="D188" s="23"/>
      <c r="E188" s="38"/>
      <c r="F188" s="24"/>
      <c r="G188" s="53"/>
      <c r="H188" s="53"/>
      <c r="I188" s="25"/>
      <c r="J188" s="25"/>
      <c r="K188" s="25"/>
    </row>
    <row r="189" spans="2:11">
      <c r="B189" s="23">
        <f>B187+1</f>
        <v>121</v>
      </c>
      <c r="C189" s="42" t="s">
        <v>143</v>
      </c>
      <c r="D189" s="23" t="s">
        <v>46</v>
      </c>
      <c r="E189" s="38">
        <v>80</v>
      </c>
      <c r="F189" s="24">
        <v>200</v>
      </c>
      <c r="G189" s="90">
        <v>65</v>
      </c>
      <c r="H189" s="76"/>
      <c r="I189" s="75">
        <v>13000</v>
      </c>
      <c r="J189" s="75">
        <v>0</v>
      </c>
      <c r="K189" s="75">
        <v>13000</v>
      </c>
    </row>
    <row r="190" spans="2:11">
      <c r="B190" s="23">
        <f t="shared" si="3"/>
        <v>122</v>
      </c>
      <c r="C190" s="42" t="s">
        <v>144</v>
      </c>
      <c r="D190" s="23" t="s">
        <v>46</v>
      </c>
      <c r="E190" s="38">
        <v>100</v>
      </c>
      <c r="F190" s="24">
        <v>200</v>
      </c>
      <c r="G190" s="90">
        <v>61</v>
      </c>
      <c r="H190" s="76"/>
      <c r="I190" s="75">
        <v>12200</v>
      </c>
      <c r="J190" s="75">
        <v>0</v>
      </c>
      <c r="K190" s="75">
        <v>12200</v>
      </c>
    </row>
    <row r="191" spans="2:11">
      <c r="B191" s="23"/>
      <c r="C191" s="42"/>
      <c r="D191" s="23"/>
      <c r="E191" s="38"/>
      <c r="F191" s="24"/>
      <c r="G191" s="53"/>
      <c r="H191" s="52"/>
      <c r="I191" s="25"/>
      <c r="J191" s="25"/>
      <c r="K191" s="25"/>
    </row>
    <row r="192" spans="2:11">
      <c r="B192" s="23">
        <f>B190+1</f>
        <v>123</v>
      </c>
      <c r="C192" s="42" t="s">
        <v>145</v>
      </c>
      <c r="D192" s="23" t="s">
        <v>31</v>
      </c>
      <c r="E192" s="38">
        <v>1241</v>
      </c>
      <c r="F192" s="24">
        <v>2</v>
      </c>
      <c r="G192" s="90">
        <v>710</v>
      </c>
      <c r="H192" s="76"/>
      <c r="I192" s="75">
        <v>1420</v>
      </c>
      <c r="J192" s="75">
        <v>0</v>
      </c>
      <c r="K192" s="75">
        <v>1420</v>
      </c>
    </row>
    <row r="193" spans="2:11">
      <c r="B193" s="23">
        <f t="shared" ref="B193:B213" si="4">B192+1</f>
        <v>124</v>
      </c>
      <c r="C193" s="42" t="s">
        <v>146</v>
      </c>
      <c r="D193" s="23" t="s">
        <v>39</v>
      </c>
      <c r="E193" s="38">
        <v>12800</v>
      </c>
      <c r="F193" s="24">
        <v>3.5</v>
      </c>
      <c r="G193" s="90">
        <v>3292</v>
      </c>
      <c r="H193" s="76"/>
      <c r="I193" s="75">
        <v>11522</v>
      </c>
      <c r="J193" s="75">
        <v>0</v>
      </c>
      <c r="K193" s="75">
        <v>11522</v>
      </c>
    </row>
    <row r="194" spans="2:11">
      <c r="B194" s="23">
        <f t="shared" si="4"/>
        <v>125</v>
      </c>
      <c r="C194" s="42" t="s">
        <v>147</v>
      </c>
      <c r="D194" s="23" t="s">
        <v>31</v>
      </c>
      <c r="E194" s="38">
        <v>150</v>
      </c>
      <c r="F194" s="24">
        <v>10</v>
      </c>
      <c r="G194" s="90">
        <v>223.2</v>
      </c>
      <c r="H194" s="76"/>
      <c r="I194" s="75">
        <v>2232</v>
      </c>
      <c r="J194" s="75">
        <v>0</v>
      </c>
      <c r="K194" s="75">
        <v>2232</v>
      </c>
    </row>
    <row r="195" spans="2:11">
      <c r="B195" s="23">
        <f t="shared" si="4"/>
        <v>126</v>
      </c>
      <c r="C195" s="42" t="s">
        <v>148</v>
      </c>
      <c r="D195" s="23" t="s">
        <v>28</v>
      </c>
      <c r="E195" s="38">
        <v>6</v>
      </c>
      <c r="F195" s="24">
        <v>1305</v>
      </c>
      <c r="G195" s="90">
        <v>0</v>
      </c>
      <c r="H195" s="76"/>
      <c r="I195" s="75">
        <v>0</v>
      </c>
      <c r="J195" s="75">
        <v>0</v>
      </c>
      <c r="K195" s="75">
        <v>0</v>
      </c>
    </row>
    <row r="196" spans="2:11">
      <c r="B196" s="23">
        <f t="shared" si="4"/>
        <v>127</v>
      </c>
      <c r="C196" s="42" t="s">
        <v>149</v>
      </c>
      <c r="D196" s="23" t="s">
        <v>28</v>
      </c>
      <c r="E196" s="38">
        <v>13</v>
      </c>
      <c r="F196" s="24">
        <v>1450</v>
      </c>
      <c r="G196" s="90">
        <v>5.3100000000000005</v>
      </c>
      <c r="H196" s="76"/>
      <c r="I196" s="75">
        <v>7699.5</v>
      </c>
      <c r="J196" s="75">
        <v>0</v>
      </c>
      <c r="K196" s="75">
        <v>7699.5000000000009</v>
      </c>
    </row>
    <row r="197" spans="2:11">
      <c r="B197" s="23">
        <f t="shared" si="4"/>
        <v>128</v>
      </c>
      <c r="C197" s="42" t="s">
        <v>150</v>
      </c>
      <c r="D197" s="23" t="s">
        <v>28</v>
      </c>
      <c r="E197" s="38">
        <v>40</v>
      </c>
      <c r="F197" s="24">
        <v>2225</v>
      </c>
      <c r="G197" s="90">
        <v>0</v>
      </c>
      <c r="H197" s="76"/>
      <c r="I197" s="75">
        <v>0</v>
      </c>
      <c r="J197" s="75">
        <v>0</v>
      </c>
      <c r="K197" s="75">
        <v>0</v>
      </c>
    </row>
    <row r="198" spans="2:11">
      <c r="B198" s="23">
        <f t="shared" si="4"/>
        <v>129</v>
      </c>
      <c r="C198" s="42" t="s">
        <v>151</v>
      </c>
      <c r="D198" s="23" t="s">
        <v>46</v>
      </c>
      <c r="E198" s="38">
        <v>4</v>
      </c>
      <c r="F198" s="24">
        <v>500</v>
      </c>
      <c r="G198" s="90">
        <v>36</v>
      </c>
      <c r="H198" s="76"/>
      <c r="I198" s="75">
        <v>18000</v>
      </c>
      <c r="J198" s="75">
        <v>0</v>
      </c>
      <c r="K198" s="75">
        <v>18000</v>
      </c>
    </row>
    <row r="199" spans="2:11">
      <c r="B199" s="23">
        <f t="shared" si="4"/>
        <v>130</v>
      </c>
      <c r="C199" s="42" t="s">
        <v>152</v>
      </c>
      <c r="D199" s="23" t="s">
        <v>39</v>
      </c>
      <c r="E199" s="38">
        <v>200</v>
      </c>
      <c r="F199" s="24">
        <v>21</v>
      </c>
      <c r="G199" s="90">
        <v>0</v>
      </c>
      <c r="H199" s="76"/>
      <c r="I199" s="75">
        <v>0</v>
      </c>
      <c r="J199" s="75">
        <v>0</v>
      </c>
      <c r="K199" s="75">
        <v>0</v>
      </c>
    </row>
    <row r="200" spans="2:11">
      <c r="B200" s="23">
        <f t="shared" si="4"/>
        <v>131</v>
      </c>
      <c r="C200" s="42" t="s">
        <v>153</v>
      </c>
      <c r="D200" s="23" t="s">
        <v>39</v>
      </c>
      <c r="E200" s="38">
        <v>500</v>
      </c>
      <c r="F200" s="24">
        <v>5.25</v>
      </c>
      <c r="G200" s="90">
        <v>0</v>
      </c>
      <c r="H200" s="76"/>
      <c r="I200" s="75">
        <v>0</v>
      </c>
      <c r="J200" s="75">
        <v>0</v>
      </c>
      <c r="K200" s="75">
        <v>0</v>
      </c>
    </row>
    <row r="201" spans="2:11">
      <c r="B201" s="23">
        <f t="shared" si="4"/>
        <v>132</v>
      </c>
      <c r="C201" s="42" t="s">
        <v>154</v>
      </c>
      <c r="D201" s="23" t="s">
        <v>46</v>
      </c>
      <c r="E201" s="38">
        <v>17</v>
      </c>
      <c r="F201" s="24">
        <v>3.4</v>
      </c>
      <c r="G201" s="90">
        <v>24</v>
      </c>
      <c r="H201" s="76"/>
      <c r="I201" s="75">
        <v>81.599999999999994</v>
      </c>
      <c r="J201" s="75">
        <v>0</v>
      </c>
      <c r="K201" s="75">
        <v>81.599999999999994</v>
      </c>
    </row>
    <row r="202" spans="2:11">
      <c r="B202" s="23">
        <f t="shared" si="4"/>
        <v>133</v>
      </c>
      <c r="C202" s="42" t="s">
        <v>155</v>
      </c>
      <c r="D202" s="23" t="s">
        <v>46</v>
      </c>
      <c r="E202" s="38">
        <v>45</v>
      </c>
      <c r="F202" s="24">
        <v>145</v>
      </c>
      <c r="G202" s="90">
        <v>45</v>
      </c>
      <c r="H202" s="76"/>
      <c r="I202" s="75">
        <v>6525</v>
      </c>
      <c r="J202" s="75">
        <v>0</v>
      </c>
      <c r="K202" s="75">
        <v>6525</v>
      </c>
    </row>
    <row r="203" spans="2:11">
      <c r="B203" s="23">
        <f t="shared" si="4"/>
        <v>134</v>
      </c>
      <c r="C203" s="42" t="s">
        <v>156</v>
      </c>
      <c r="D203" s="23" t="s">
        <v>46</v>
      </c>
      <c r="E203" s="38">
        <v>1</v>
      </c>
      <c r="F203" s="24">
        <v>175</v>
      </c>
      <c r="G203" s="90">
        <v>1</v>
      </c>
      <c r="H203" s="76"/>
      <c r="I203" s="75">
        <v>175</v>
      </c>
      <c r="J203" s="75">
        <v>0</v>
      </c>
      <c r="K203" s="75">
        <v>175</v>
      </c>
    </row>
    <row r="204" spans="2:11">
      <c r="B204" s="23">
        <f t="shared" si="4"/>
        <v>135</v>
      </c>
      <c r="C204" s="42" t="s">
        <v>157</v>
      </c>
      <c r="D204" s="23" t="s">
        <v>46</v>
      </c>
      <c r="E204" s="38">
        <v>7</v>
      </c>
      <c r="F204" s="24">
        <v>190</v>
      </c>
      <c r="G204" s="90">
        <v>5</v>
      </c>
      <c r="H204" s="76"/>
      <c r="I204" s="75">
        <v>950</v>
      </c>
      <c r="J204" s="75">
        <v>0</v>
      </c>
      <c r="K204" s="75">
        <v>950</v>
      </c>
    </row>
    <row r="205" spans="2:11">
      <c r="B205" s="23">
        <f t="shared" si="4"/>
        <v>136</v>
      </c>
      <c r="C205" s="42" t="s">
        <v>158</v>
      </c>
      <c r="D205" s="23" t="s">
        <v>46</v>
      </c>
      <c r="E205" s="38">
        <v>1</v>
      </c>
      <c r="F205" s="24">
        <v>190</v>
      </c>
      <c r="G205" s="90">
        <v>1</v>
      </c>
      <c r="H205" s="76"/>
      <c r="I205" s="75">
        <v>190</v>
      </c>
      <c r="J205" s="75">
        <v>0</v>
      </c>
      <c r="K205" s="75">
        <v>190</v>
      </c>
    </row>
    <row r="206" spans="2:11">
      <c r="B206" s="23">
        <f t="shared" si="4"/>
        <v>137</v>
      </c>
      <c r="C206" s="42" t="s">
        <v>159</v>
      </c>
      <c r="D206" s="23" t="s">
        <v>46</v>
      </c>
      <c r="E206" s="38">
        <v>15</v>
      </c>
      <c r="F206" s="24">
        <v>190</v>
      </c>
      <c r="G206" s="90">
        <v>2</v>
      </c>
      <c r="H206" s="76"/>
      <c r="I206" s="75">
        <v>380</v>
      </c>
      <c r="J206" s="75">
        <v>0</v>
      </c>
      <c r="K206" s="75">
        <v>380</v>
      </c>
    </row>
    <row r="207" spans="2:11">
      <c r="B207" s="23">
        <f t="shared" si="4"/>
        <v>138</v>
      </c>
      <c r="C207" s="42" t="s">
        <v>160</v>
      </c>
      <c r="D207" s="23" t="s">
        <v>46</v>
      </c>
      <c r="E207" s="38">
        <v>4</v>
      </c>
      <c r="F207" s="24">
        <v>160</v>
      </c>
      <c r="G207" s="90">
        <v>0</v>
      </c>
      <c r="H207" s="76"/>
      <c r="I207" s="75">
        <v>0</v>
      </c>
      <c r="J207" s="75">
        <v>0</v>
      </c>
      <c r="K207" s="75">
        <v>0</v>
      </c>
    </row>
    <row r="208" spans="2:11">
      <c r="B208" s="23">
        <f t="shared" si="4"/>
        <v>139</v>
      </c>
      <c r="C208" s="42" t="s">
        <v>161</v>
      </c>
      <c r="D208" s="23" t="s">
        <v>46</v>
      </c>
      <c r="E208" s="38">
        <v>3</v>
      </c>
      <c r="F208" s="24">
        <v>160</v>
      </c>
      <c r="G208" s="90">
        <v>0</v>
      </c>
      <c r="H208" s="76"/>
      <c r="I208" s="75">
        <v>0</v>
      </c>
      <c r="J208" s="75">
        <v>0</v>
      </c>
      <c r="K208" s="75">
        <v>0</v>
      </c>
    </row>
    <row r="209" spans="2:11">
      <c r="B209" s="23">
        <f t="shared" si="4"/>
        <v>140</v>
      </c>
      <c r="C209" s="42" t="s">
        <v>162</v>
      </c>
      <c r="D209" s="23" t="s">
        <v>46</v>
      </c>
      <c r="E209" s="38">
        <v>2</v>
      </c>
      <c r="F209" s="24">
        <v>160</v>
      </c>
      <c r="G209" s="90">
        <v>0</v>
      </c>
      <c r="H209" s="76"/>
      <c r="I209" s="75">
        <v>0</v>
      </c>
      <c r="J209" s="75">
        <v>0</v>
      </c>
      <c r="K209" s="75">
        <v>0</v>
      </c>
    </row>
    <row r="210" spans="2:11">
      <c r="B210" s="23">
        <f t="shared" si="4"/>
        <v>141</v>
      </c>
      <c r="C210" s="42" t="s">
        <v>163</v>
      </c>
      <c r="D210" s="23" t="s">
        <v>39</v>
      </c>
      <c r="E210" s="38">
        <v>6430</v>
      </c>
      <c r="F210" s="24">
        <v>2</v>
      </c>
      <c r="G210" s="90">
        <v>5212.8</v>
      </c>
      <c r="H210" s="76"/>
      <c r="I210" s="75">
        <v>10425.6</v>
      </c>
      <c r="J210" s="75">
        <v>0</v>
      </c>
      <c r="K210" s="75">
        <v>10425.6</v>
      </c>
    </row>
    <row r="211" spans="2:11">
      <c r="B211" s="23"/>
      <c r="C211" s="42"/>
      <c r="D211" s="23"/>
      <c r="E211" s="38"/>
      <c r="F211" s="24"/>
      <c r="G211" s="53"/>
      <c r="H211" s="52"/>
      <c r="I211" s="25"/>
      <c r="J211" s="25"/>
      <c r="K211" s="25"/>
    </row>
    <row r="212" spans="2:11">
      <c r="B212" s="23">
        <f>B210+1</f>
        <v>142</v>
      </c>
      <c r="C212" s="42" t="s">
        <v>164</v>
      </c>
      <c r="D212" s="23" t="s">
        <v>39</v>
      </c>
      <c r="E212" s="38">
        <v>42</v>
      </c>
      <c r="F212" s="24">
        <v>50</v>
      </c>
      <c r="G212" s="90">
        <v>0</v>
      </c>
      <c r="H212" s="76"/>
      <c r="I212" s="75">
        <v>0</v>
      </c>
      <c r="J212" s="75">
        <v>0</v>
      </c>
      <c r="K212" s="75">
        <v>0</v>
      </c>
    </row>
    <row r="213" spans="2:11">
      <c r="B213" s="23">
        <f t="shared" si="4"/>
        <v>143</v>
      </c>
      <c r="C213" s="42" t="s">
        <v>165</v>
      </c>
      <c r="D213" s="23" t="s">
        <v>39</v>
      </c>
      <c r="E213" s="38">
        <v>76</v>
      </c>
      <c r="F213" s="24">
        <v>70</v>
      </c>
      <c r="G213" s="90">
        <v>0</v>
      </c>
      <c r="H213" s="76"/>
      <c r="I213" s="75">
        <v>0</v>
      </c>
      <c r="J213" s="75">
        <v>0</v>
      </c>
      <c r="K213" s="75">
        <v>0</v>
      </c>
    </row>
    <row r="214" spans="2:11">
      <c r="B214" s="23"/>
      <c r="C214" s="42"/>
      <c r="D214" s="23"/>
      <c r="E214" s="38"/>
      <c r="F214" s="24"/>
      <c r="G214" s="90"/>
      <c r="H214" s="76"/>
      <c r="I214" s="75"/>
      <c r="J214" s="75"/>
      <c r="K214" s="75"/>
    </row>
    <row r="215" spans="2:11">
      <c r="B215" s="23">
        <f>B213+1</f>
        <v>144</v>
      </c>
      <c r="C215" s="42" t="s">
        <v>166</v>
      </c>
      <c r="D215" s="23" t="s">
        <v>167</v>
      </c>
      <c r="E215" s="38">
        <v>30</v>
      </c>
      <c r="F215" s="24">
        <v>990</v>
      </c>
      <c r="G215" s="90">
        <v>3.05</v>
      </c>
      <c r="H215" s="76"/>
      <c r="I215" s="75">
        <v>3019.5</v>
      </c>
      <c r="J215" s="75">
        <v>0</v>
      </c>
      <c r="K215" s="75">
        <v>3019.5</v>
      </c>
    </row>
    <row r="216" spans="2:11">
      <c r="B216" s="23">
        <f t="shared" ref="B216:B222" si="5">B215+1</f>
        <v>145</v>
      </c>
      <c r="C216" s="42" t="s">
        <v>168</v>
      </c>
      <c r="D216" s="23" t="s">
        <v>31</v>
      </c>
      <c r="E216" s="38">
        <v>8079</v>
      </c>
      <c r="F216" s="24">
        <v>4.7</v>
      </c>
      <c r="G216" s="90">
        <v>14036</v>
      </c>
      <c r="H216" s="76"/>
      <c r="I216" s="75">
        <v>65969.2</v>
      </c>
      <c r="J216" s="75">
        <v>0</v>
      </c>
      <c r="K216" s="75">
        <v>65969.2</v>
      </c>
    </row>
    <row r="217" spans="2:11">
      <c r="B217" s="23">
        <f t="shared" si="5"/>
        <v>146</v>
      </c>
      <c r="C217" s="42" t="s">
        <v>169</v>
      </c>
      <c r="D217" s="23" t="s">
        <v>31</v>
      </c>
      <c r="E217" s="38">
        <v>37615</v>
      </c>
      <c r="F217" s="24">
        <v>4.4000000000000004</v>
      </c>
      <c r="G217" s="90">
        <v>33220</v>
      </c>
      <c r="H217" s="76"/>
      <c r="I217" s="75">
        <v>146168</v>
      </c>
      <c r="J217" s="75">
        <v>0</v>
      </c>
      <c r="K217" s="75">
        <v>146168</v>
      </c>
    </row>
    <row r="218" spans="2:11">
      <c r="B218" s="23"/>
      <c r="C218" s="42"/>
      <c r="D218" s="23"/>
      <c r="E218" s="38"/>
      <c r="F218" s="24"/>
      <c r="G218" s="90"/>
      <c r="H218" s="76"/>
      <c r="I218" s="75"/>
      <c r="J218" s="75"/>
      <c r="K218" s="75"/>
    </row>
    <row r="219" spans="2:11">
      <c r="B219" s="23">
        <f>B217+1</f>
        <v>147</v>
      </c>
      <c r="C219" s="42" t="s">
        <v>170</v>
      </c>
      <c r="D219" s="23" t="s">
        <v>46</v>
      </c>
      <c r="E219" s="38">
        <v>2</v>
      </c>
      <c r="F219" s="24">
        <v>1500</v>
      </c>
      <c r="G219" s="90">
        <v>2</v>
      </c>
      <c r="H219" s="76"/>
      <c r="I219" s="75">
        <v>3000</v>
      </c>
      <c r="J219" s="75">
        <v>0</v>
      </c>
      <c r="K219" s="75">
        <v>3000</v>
      </c>
    </row>
    <row r="220" spans="2:11">
      <c r="B220" s="23">
        <f t="shared" si="5"/>
        <v>148</v>
      </c>
      <c r="C220" s="59" t="s">
        <v>193</v>
      </c>
      <c r="D220" s="28"/>
      <c r="E220" s="38"/>
      <c r="F220" s="24"/>
      <c r="G220" s="27">
        <v>0</v>
      </c>
      <c r="H220" s="25"/>
      <c r="I220" s="25">
        <v>0</v>
      </c>
      <c r="J220" s="25">
        <v>0</v>
      </c>
      <c r="K220" s="25">
        <v>0</v>
      </c>
    </row>
    <row r="221" spans="2:11">
      <c r="B221" s="23">
        <f t="shared" si="5"/>
        <v>149</v>
      </c>
      <c r="C221" s="59" t="s">
        <v>229</v>
      </c>
      <c r="D221" s="28"/>
      <c r="E221" s="38"/>
      <c r="F221" s="24"/>
      <c r="G221" s="27">
        <v>0</v>
      </c>
      <c r="H221" s="25"/>
      <c r="I221" s="25">
        <v>0</v>
      </c>
      <c r="J221" s="25">
        <v>0</v>
      </c>
      <c r="K221" s="25">
        <v>0</v>
      </c>
    </row>
    <row r="222" spans="2:11">
      <c r="B222" s="31">
        <f t="shared" si="5"/>
        <v>150</v>
      </c>
      <c r="C222" s="32"/>
      <c r="D222" s="33"/>
      <c r="E222" s="39"/>
      <c r="F222" s="34"/>
      <c r="G222" s="35">
        <v>0</v>
      </c>
      <c r="H222" s="36"/>
      <c r="I222" s="36">
        <v>0</v>
      </c>
      <c r="J222" s="36">
        <v>0</v>
      </c>
      <c r="K222" s="36">
        <v>0</v>
      </c>
    </row>
    <row r="223" spans="2:11">
      <c r="C223" s="5"/>
      <c r="D223" s="15"/>
      <c r="E223" s="40"/>
      <c r="G223" s="17"/>
      <c r="H223" s="14"/>
    </row>
    <row r="224" spans="2:11">
      <c r="C224" s="5"/>
      <c r="D224" s="13"/>
      <c r="E224" s="40"/>
      <c r="G224" s="5" t="s">
        <v>6</v>
      </c>
      <c r="H224" s="5"/>
      <c r="I224" s="14">
        <f>SUM(I13:I222)</f>
        <v>7085205.1299999999</v>
      </c>
      <c r="J224" s="14">
        <f>SUM(J13:J222)</f>
        <v>389207.8</v>
      </c>
      <c r="K224" s="14">
        <f>SUM(K13:K222)</f>
        <v>7474412.9194999989</v>
      </c>
    </row>
    <row r="225" spans="2:12">
      <c r="B225" s="5"/>
      <c r="C225" s="5"/>
      <c r="D225" s="5"/>
      <c r="E225" s="40"/>
      <c r="H225" s="5"/>
      <c r="I225" s="14"/>
      <c r="J225" s="14"/>
      <c r="K225" s="14"/>
    </row>
    <row r="226" spans="2:12" ht="12.75">
      <c r="B226" s="6"/>
      <c r="C226" s="6"/>
      <c r="D226" s="6"/>
      <c r="E226" s="41"/>
      <c r="F226" s="6"/>
      <c r="G226" s="6"/>
      <c r="H226" s="6"/>
    </row>
    <row r="227" spans="2:12" ht="15" thickBot="1">
      <c r="B227" s="6"/>
      <c r="C227" s="6"/>
      <c r="D227" s="6"/>
      <c r="E227" s="41"/>
      <c r="F227" s="5"/>
      <c r="H227" s="5"/>
    </row>
    <row r="228" spans="2:12" ht="15">
      <c r="B228" s="6"/>
      <c r="C228" s="6"/>
      <c r="D228" s="6"/>
      <c r="E228" s="41"/>
      <c r="H228" s="97" t="s">
        <v>0</v>
      </c>
      <c r="I228" s="98"/>
      <c r="J228" s="98"/>
      <c r="K228" s="98"/>
      <c r="L228" s="99"/>
    </row>
    <row r="229" spans="2:12" ht="15">
      <c r="G229" s="70"/>
      <c r="H229" s="65" t="s">
        <v>1</v>
      </c>
      <c r="I229" s="66">
        <f>SUM(I41,I40,I38,I37,I28,I27)</f>
        <v>377500</v>
      </c>
      <c r="J229" s="66">
        <f>SUM(J41,J40,J38,J37,J28,J27)</f>
        <v>44045.5</v>
      </c>
      <c r="K229" s="66">
        <f>SUM(K41,K40,K38,K37,K28,K27)</f>
        <v>421545.5</v>
      </c>
    </row>
    <row r="230" spans="2:12" ht="15">
      <c r="H230" s="65" t="s">
        <v>2</v>
      </c>
      <c r="I230" s="67">
        <f>SUM(I162:I219,I155:I158,I77:I148,I60:I71,I42:I45,I31:I35,I29,I23:I26,I14:I20)</f>
        <v>4189600.6500000004</v>
      </c>
      <c r="J230" s="67">
        <f>SUM(J162:J219,J155:J158,J77:J148,J60:J71,J42:J45,J31:J35,J29,J23:J26,J14:J20)</f>
        <v>332649.5</v>
      </c>
      <c r="K230" s="67">
        <f>SUM(K162:K219,K155:K158,K77:K148,K60:K71,K42:K45,K31:K35,K29,K23:K26,K14:K20)</f>
        <v>4522250.1539999992</v>
      </c>
    </row>
    <row r="231" spans="2:12" ht="15">
      <c r="H231" s="65" t="s">
        <v>3</v>
      </c>
      <c r="I231" s="68">
        <f>SUM(I72:I75,I47:I58)</f>
        <v>2118154.4800000004</v>
      </c>
      <c r="J231" s="68">
        <f>SUM(J72:J75,J47:J58)</f>
        <v>0</v>
      </c>
      <c r="K231" s="68">
        <f>SUM(K72:K75,K47:K58)</f>
        <v>2118154.4654999995</v>
      </c>
    </row>
    <row r="232" spans="2:12" ht="15.75" thickBot="1">
      <c r="H232" s="69" t="s">
        <v>4</v>
      </c>
      <c r="I232" s="82">
        <f>SUM(I159:I160,I150:I153,I30,I22,I21)</f>
        <v>399950</v>
      </c>
      <c r="J232" s="82">
        <f>SUM(J159:J160,J150:J153,J30,J22,J21)</f>
        <v>12512.8</v>
      </c>
      <c r="K232" s="82">
        <f>SUM(K159:K160,K150:K153,K30,K22,K21)</f>
        <v>412462.8</v>
      </c>
    </row>
    <row r="233" spans="2:12" ht="15">
      <c r="H233" s="70" t="s">
        <v>5</v>
      </c>
      <c r="I233" s="71">
        <f>SUM(I229:I232)</f>
        <v>7085205.1300000008</v>
      </c>
      <c r="J233" s="71">
        <f>SUM(J229:J232)</f>
        <v>389207.8</v>
      </c>
      <c r="K233" s="71">
        <f>SUM(K229:K232)</f>
        <v>7474412.919499998</v>
      </c>
    </row>
  </sheetData>
  <mergeCells count="4">
    <mergeCell ref="H228:L228"/>
    <mergeCell ref="C11:C12"/>
    <mergeCell ref="D11:D12"/>
    <mergeCell ref="E11:E12"/>
  </mergeCells>
  <phoneticPr fontId="10" type="noConversion"/>
  <pageMargins left="0.27" right="0.25" top="0.25" bottom="0.375" header="0.25" footer="0.25"/>
  <pageSetup paperSize="5" scale="60" orientation="landscape" blackAndWhite="1" r:id="rId1"/>
  <headerFooter alignWithMargins="0">
    <oddFooter>Page &amp;P</oddFooter>
  </headerFooter>
  <rowBreaks count="1" manualBreakCount="1">
    <brk id="2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Final Payment</vt:lpstr>
      <vt:lpstr>'Final Payment'!Print_Area</vt:lpstr>
      <vt:lpstr>'Final Payment'!Print_Titles</vt:lpstr>
      <vt:lpstr>'Final Payment'!range</vt:lpstr>
      <vt:lpstr>'Final Payment'!s</vt:lpstr>
      <vt:lpstr>'Final Payment'!setup</vt:lpstr>
    </vt:vector>
  </TitlesOfParts>
  <Company>City of Overland Park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 Lutz</dc:creator>
  <cp:lastModifiedBy>Irina Idelson</cp:lastModifiedBy>
  <cp:lastPrinted>2017-07-06T19:42:33Z</cp:lastPrinted>
  <dcterms:created xsi:type="dcterms:W3CDTF">1998-03-24T22:55:20Z</dcterms:created>
  <dcterms:modified xsi:type="dcterms:W3CDTF">2020-06-09T16:39:46Z</dcterms:modified>
</cp:coreProperties>
</file>